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7/"/>
    </mc:Choice>
  </mc:AlternateContent>
  <xr:revisionPtr revIDLastSave="2" documentId="11_B440CCA5502C8506995C3A6C3CD864710B645580" xr6:coauthVersionLast="47" xr6:coauthVersionMax="47" xr10:uidLastSave="{7B1379D2-6152-4416-9551-5553375B82FE}"/>
  <bookViews>
    <workbookView xWindow="-108" yWindow="-108" windowWidth="23256" windowHeight="12456" xr2:uid="{00000000-000D-0000-FFFF-FFFF00000000}"/>
  </bookViews>
  <sheets>
    <sheet name="Balance General" sheetId="1" r:id="rId1"/>
    <sheet name="Estado de Result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34" i="1"/>
  <c r="D53" i="1"/>
  <c r="E52" i="1"/>
  <c r="B20" i="3" l="1"/>
  <c r="B21" i="3"/>
  <c r="E22" i="3"/>
  <c r="E45" i="1"/>
  <c r="E35" i="1"/>
  <c r="E23" i="1"/>
  <c r="D35" i="1"/>
  <c r="E37" i="1" l="1"/>
  <c r="E28" i="3"/>
  <c r="B27" i="3"/>
  <c r="B26" i="3"/>
  <c r="E18" i="3"/>
  <c r="B22" i="3" l="1"/>
  <c r="E24" i="3"/>
  <c r="E30" i="3" s="1"/>
  <c r="E34" i="3" s="1"/>
  <c r="B18" i="3"/>
  <c r="B28" i="3"/>
  <c r="B34" i="3" l="1"/>
  <c r="E38" i="3"/>
  <c r="B24" i="3"/>
  <c r="B30" i="3"/>
  <c r="E53" i="1" l="1"/>
  <c r="E54" i="1" s="1"/>
  <c r="E56" i="1" s="1"/>
  <c r="E57" i="1" s="1"/>
  <c r="B38" i="3"/>
  <c r="D23" i="1" l="1"/>
  <c r="D37" i="1" s="1"/>
  <c r="D54" i="1"/>
  <c r="D45" i="1"/>
  <c r="D56" i="1" l="1"/>
</calcChain>
</file>

<file path=xl/sharedStrings.xml><?xml version="1.0" encoding="utf-8"?>
<sst xmlns="http://schemas.openxmlformats.org/spreadsheetml/2006/main" count="65" uniqueCount="61">
  <si>
    <t>ACTIVO</t>
  </si>
  <si>
    <t>PASIVO</t>
  </si>
  <si>
    <t>Clientes</t>
  </si>
  <si>
    <t>Almacen</t>
  </si>
  <si>
    <t>Proveedores</t>
  </si>
  <si>
    <t>Capital Social</t>
  </si>
  <si>
    <t>Resultado del ejercicio</t>
  </si>
  <si>
    <t>Suma Activo</t>
  </si>
  <si>
    <t>Total Pasivo</t>
  </si>
  <si>
    <t>Pasivo + Capital</t>
  </si>
  <si>
    <t>CAPITAL</t>
  </si>
  <si>
    <t>Importe</t>
  </si>
  <si>
    <t>Ventas</t>
  </si>
  <si>
    <t>Ventas netas</t>
  </si>
  <si>
    <t>Mano de obra</t>
  </si>
  <si>
    <t>Materia prima</t>
  </si>
  <si>
    <t>Costo de ventas</t>
  </si>
  <si>
    <t>Utilidad bruta</t>
  </si>
  <si>
    <t>Gastos de venta</t>
  </si>
  <si>
    <t>Total de gastos</t>
  </si>
  <si>
    <t>Impuestos a la utilidad</t>
  </si>
  <si>
    <t>Utilidad neta o resultado del ejercicio</t>
  </si>
  <si>
    <t>Caja</t>
  </si>
  <si>
    <t>Bancos</t>
  </si>
  <si>
    <t>Deudores Diversos</t>
  </si>
  <si>
    <t>IVA Acreditable</t>
  </si>
  <si>
    <t>BALANCE GENERAL COMPARATIVO</t>
  </si>
  <si>
    <t>Activo Corto Plazo</t>
  </si>
  <si>
    <t>Equipo de Oficina</t>
  </si>
  <si>
    <t>Dep. Acum. Equipo Of.</t>
  </si>
  <si>
    <t>Equipo de Cómputo</t>
  </si>
  <si>
    <t>Dep. Acum. Eq. Comp.</t>
  </si>
  <si>
    <t>Equpo de Transporte</t>
  </si>
  <si>
    <t>Dep. Acum. Eq. Trans.</t>
  </si>
  <si>
    <t>Edificios</t>
  </si>
  <si>
    <t>Dep. Acum. Edificios</t>
  </si>
  <si>
    <t>Total Activo Largo Plazo</t>
  </si>
  <si>
    <t>Acreedores Diversos</t>
  </si>
  <si>
    <t>IVA Trasladado</t>
  </si>
  <si>
    <t>Impuestos por pagar</t>
  </si>
  <si>
    <t>Capital Contribuido</t>
  </si>
  <si>
    <t>Capital Ganado</t>
  </si>
  <si>
    <t>Terrenos</t>
  </si>
  <si>
    <t>TOTAL CAPITAL</t>
  </si>
  <si>
    <t>Activo Largo plazo</t>
  </si>
  <si>
    <t>Total activo Corto Plazo</t>
  </si>
  <si>
    <t>Gastos Administrativos</t>
  </si>
  <si>
    <t>Utilidad de Operación</t>
  </si>
  <si>
    <t>(Mas)</t>
  </si>
  <si>
    <t>Productos Financieros</t>
  </si>
  <si>
    <t>(Menos)</t>
  </si>
  <si>
    <t>Gastos Financieros</t>
  </si>
  <si>
    <t>Utilidad Antes de Impuestos</t>
  </si>
  <si>
    <t>ESTADO DE RESULTADOS AL 31 DE DICIEMBRE 2020</t>
  </si>
  <si>
    <t>operación</t>
  </si>
  <si>
    <t>financiamiento</t>
  </si>
  <si>
    <t>Resultado ejercicios anteriores</t>
  </si>
  <si>
    <t xml:space="preserve">BEBIDAS PURIFICADAS </t>
  </si>
  <si>
    <t xml:space="preserve">BEBIDAS PURIFCADAS </t>
  </si>
  <si>
    <t xml:space="preserve">Con lo aprendido vamos a realizar una practica simple de este estado financiero, puedes apoyarte del metodo directo o indirecto. La forma de presentarlo quedara a tu </t>
  </si>
  <si>
    <t xml:space="preserve">eleccion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</si>
</sst>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7888B"/>
      <name val="DIN Condensed"/>
    </font>
    <font>
      <sz val="22"/>
      <color rgb="FF07888B"/>
      <name val="DIN Condensed"/>
    </font>
    <font>
      <sz val="11"/>
      <color theme="1"/>
      <name val="Helvetica"/>
    </font>
    <font>
      <b/>
      <sz val="11"/>
      <color rgb="FFFF0000"/>
      <name val="Helvetica"/>
    </font>
    <font>
      <sz val="11"/>
      <color rgb="FFFF0000"/>
      <name val="Calibri"/>
      <family val="2"/>
      <scheme val="minor"/>
    </font>
    <font>
      <sz val="11"/>
      <color rgb="FF157E89"/>
      <name val="Helvetica"/>
    </font>
    <font>
      <sz val="11"/>
      <color theme="0"/>
      <name val="Helvetica"/>
    </font>
    <font>
      <sz val="11"/>
      <color rgb="FFFF0000"/>
      <name val="Helvetica"/>
    </font>
    <font>
      <b/>
      <sz val="14"/>
      <color theme="1"/>
      <name val="Helvetica"/>
    </font>
    <font>
      <b/>
      <sz val="11"/>
      <color rgb="FFFF0000"/>
      <name val="Calibri"/>
      <family val="2"/>
      <scheme val="minor"/>
    </font>
    <font>
      <sz val="11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rgb="FF157E8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4" fillId="0" borderId="0" xfId="0" applyFont="1"/>
    <xf numFmtId="164" fontId="4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0" fontId="4" fillId="0" borderId="2" xfId="0" applyFont="1" applyBorder="1"/>
    <xf numFmtId="164" fontId="4" fillId="0" borderId="2" xfId="1" applyNumberFormat="1" applyFont="1" applyBorder="1"/>
    <xf numFmtId="164" fontId="5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8" fillId="2" borderId="0" xfId="0" applyFont="1" applyFill="1"/>
    <xf numFmtId="164" fontId="8" fillId="2" borderId="0" xfId="1" applyNumberFormat="1" applyFont="1" applyFill="1"/>
    <xf numFmtId="0" fontId="4" fillId="3" borderId="0" xfId="0" applyFont="1" applyFill="1"/>
    <xf numFmtId="164" fontId="4" fillId="3" borderId="0" xfId="1" applyNumberFormat="1" applyFont="1" applyFill="1"/>
    <xf numFmtId="0" fontId="8" fillId="2" borderId="3" xfId="0" applyFont="1" applyFill="1" applyBorder="1"/>
    <xf numFmtId="164" fontId="8" fillId="2" borderId="3" xfId="1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/>
    <xf numFmtId="0" fontId="8" fillId="2" borderId="4" xfId="0" applyFont="1" applyFill="1" applyBorder="1"/>
    <xf numFmtId="164" fontId="4" fillId="0" borderId="4" xfId="1" applyNumberFormat="1" applyFont="1" applyBorder="1"/>
    <xf numFmtId="164" fontId="9" fillId="0" borderId="0" xfId="1" applyNumberFormat="1" applyFont="1"/>
    <xf numFmtId="0" fontId="4" fillId="0" borderId="0" xfId="0" applyFont="1" applyBorder="1"/>
    <xf numFmtId="0" fontId="10" fillId="0" borderId="0" xfId="0" applyFont="1"/>
    <xf numFmtId="0" fontId="2" fillId="0" borderId="3" xfId="0" applyFont="1" applyBorder="1"/>
    <xf numFmtId="0" fontId="0" fillId="0" borderId="3" xfId="0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6" fillId="0" borderId="0" xfId="1" applyNumberFormat="1" applyFont="1"/>
    <xf numFmtId="14" fontId="11" fillId="0" borderId="0" xfId="1" applyNumberFormat="1" applyFont="1"/>
    <xf numFmtId="14" fontId="11" fillId="0" borderId="0" xfId="0" applyNumberFormat="1" applyFont="1"/>
    <xf numFmtId="0" fontId="0" fillId="0" borderId="5" xfId="0" applyBorder="1"/>
    <xf numFmtId="0" fontId="4" fillId="0" borderId="5" xfId="0" applyFont="1" applyBorder="1"/>
    <xf numFmtId="0" fontId="2" fillId="0" borderId="1" xfId="0" applyFont="1" applyBorder="1"/>
    <xf numFmtId="0" fontId="0" fillId="0" borderId="1" xfId="0" applyBorder="1"/>
    <xf numFmtId="164" fontId="4" fillId="0" borderId="5" xfId="0" applyNumberFormat="1" applyFont="1" applyBorder="1"/>
    <xf numFmtId="164" fontId="0" fillId="0" borderId="0" xfId="0" applyNumberFormat="1"/>
    <xf numFmtId="164" fontId="0" fillId="0" borderId="5" xfId="0" applyNumberFormat="1" applyBorder="1"/>
    <xf numFmtId="164" fontId="4" fillId="0" borderId="0" xfId="0" applyNumberFormat="1" applyFont="1"/>
    <xf numFmtId="164" fontId="4" fillId="0" borderId="0" xfId="1" applyNumberFormat="1" applyFont="1" applyBorder="1"/>
    <xf numFmtId="0" fontId="0" fillId="0" borderId="0" xfId="0" applyBorder="1"/>
    <xf numFmtId="0" fontId="4" fillId="0" borderId="7" xfId="0" applyFont="1" applyBorder="1"/>
    <xf numFmtId="0" fontId="4" fillId="0" borderId="8" xfId="0" applyFont="1" applyBorder="1"/>
    <xf numFmtId="164" fontId="4" fillId="0" borderId="8" xfId="1" applyNumberFormat="1" applyFont="1" applyBorder="1"/>
    <xf numFmtId="164" fontId="0" fillId="0" borderId="9" xfId="1" applyNumberFormat="1" applyFont="1" applyBorder="1"/>
    <xf numFmtId="164" fontId="0" fillId="0" borderId="6" xfId="1" applyNumberFormat="1" applyFont="1" applyBorder="1"/>
    <xf numFmtId="0" fontId="4" fillId="0" borderId="10" xfId="0" applyFont="1" applyBorder="1"/>
    <xf numFmtId="164" fontId="0" fillId="0" borderId="11" xfId="1" applyNumberFormat="1" applyFont="1" applyBorder="1"/>
    <xf numFmtId="164" fontId="0" fillId="0" borderId="0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/>
  </cellXfs>
  <cellStyles count="2">
    <cellStyle name="Millares" xfId="1" builtinId="3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788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04989" cy="1362075"/>
    <xdr:pic>
      <xdr:nvPicPr>
        <xdr:cNvPr id="2" name="image1.png">
          <a:extLst>
            <a:ext uri="{FF2B5EF4-FFF2-40B4-BE49-F238E27FC236}">
              <a16:creationId xmlns:a16="http://schemas.microsoft.com/office/drawing/2014/main" id="{B3320015-0D8C-49FD-BC26-3F1682E4AA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04989" cy="1362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39375" cy="1362075"/>
    <xdr:pic>
      <xdr:nvPicPr>
        <xdr:cNvPr id="2" name="image1.png">
          <a:extLst>
            <a:ext uri="{FF2B5EF4-FFF2-40B4-BE49-F238E27FC236}">
              <a16:creationId xmlns:a16="http://schemas.microsoft.com/office/drawing/2014/main" id="{73EA1B58-0028-4DE7-A084-7E38C91131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239375" cy="1362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H57"/>
  <sheetViews>
    <sheetView showGridLines="0" tabSelected="1" topLeftCell="A4" zoomScale="89" zoomScaleNormal="89" workbookViewId="0">
      <selection activeCell="K12" sqref="K12"/>
    </sheetView>
  </sheetViews>
  <sheetFormatPr baseColWidth="10" defaultRowHeight="14.4"/>
  <cols>
    <col min="2" max="2" width="31.33203125" bestFit="1" customWidth="1"/>
    <col min="3" max="3" width="21.88671875" customWidth="1"/>
    <col min="4" max="4" width="11.6640625" bestFit="1" customWidth="1"/>
    <col min="5" max="5" width="11.88671875" bestFit="1" customWidth="1"/>
    <col min="6" max="6" width="17.88671875" bestFit="1" customWidth="1"/>
    <col min="7" max="7" width="21.44140625" bestFit="1" customWidth="1"/>
    <col min="8" max="8" width="11.88671875" bestFit="1" customWidth="1"/>
  </cols>
  <sheetData>
    <row r="9" spans="1:8" ht="15.6">
      <c r="A9" s="53" t="s">
        <v>59</v>
      </c>
    </row>
    <row r="10" spans="1:8" ht="15.6">
      <c r="A10" s="53" t="s">
        <v>60</v>
      </c>
    </row>
    <row r="12" spans="1:8">
      <c r="B12" s="50" t="s">
        <v>57</v>
      </c>
      <c r="C12" s="50"/>
      <c r="D12" s="50"/>
      <c r="E12" s="50"/>
      <c r="F12" s="50"/>
      <c r="G12" s="50"/>
      <c r="H12" s="50"/>
    </row>
    <row r="13" spans="1:8">
      <c r="B13" s="50"/>
      <c r="C13" s="50"/>
      <c r="D13" s="50"/>
      <c r="E13" s="50"/>
      <c r="F13" s="50"/>
      <c r="G13" s="50"/>
      <c r="H13" s="50"/>
    </row>
    <row r="14" spans="1:8">
      <c r="B14" s="51" t="s">
        <v>26</v>
      </c>
      <c r="C14" s="51"/>
      <c r="D14" s="51"/>
      <c r="E14" s="51"/>
      <c r="F14" s="51"/>
      <c r="G14" s="51"/>
      <c r="H14" s="51"/>
    </row>
    <row r="15" spans="1:8" ht="22.8">
      <c r="B15" s="34" t="s">
        <v>0</v>
      </c>
      <c r="C15" s="34"/>
      <c r="D15" s="35"/>
      <c r="E15" s="35"/>
      <c r="F15" s="35"/>
      <c r="G15" s="35"/>
    </row>
    <row r="16" spans="1:8" ht="22.8">
      <c r="B16" s="2" t="s">
        <v>27</v>
      </c>
      <c r="C16" s="2"/>
      <c r="D16" s="30">
        <v>43830</v>
      </c>
      <c r="E16" s="31">
        <v>44196</v>
      </c>
      <c r="F16" s="32"/>
    </row>
    <row r="17" spans="2:7">
      <c r="B17" s="3" t="s">
        <v>22</v>
      </c>
      <c r="C17" s="3"/>
      <c r="D17" s="4">
        <v>30000</v>
      </c>
      <c r="E17" s="1">
        <v>55000</v>
      </c>
      <c r="F17" s="36"/>
    </row>
    <row r="18" spans="2:7">
      <c r="B18" s="3" t="s">
        <v>23</v>
      </c>
      <c r="C18" s="3"/>
      <c r="D18" s="4">
        <v>88000</v>
      </c>
      <c r="E18" s="1">
        <v>176000</v>
      </c>
      <c r="F18" s="36"/>
    </row>
    <row r="19" spans="2:7">
      <c r="B19" s="3" t="s">
        <v>2</v>
      </c>
      <c r="C19" s="3"/>
      <c r="D19" s="4">
        <v>64000</v>
      </c>
      <c r="E19" s="1">
        <v>144200</v>
      </c>
      <c r="F19" s="36"/>
    </row>
    <row r="20" spans="2:7">
      <c r="B20" s="3" t="s">
        <v>3</v>
      </c>
      <c r="C20" s="3"/>
      <c r="D20" s="4">
        <v>146000</v>
      </c>
      <c r="E20" s="1">
        <v>226000</v>
      </c>
      <c r="F20" s="36"/>
    </row>
    <row r="21" spans="2:7">
      <c r="B21" s="3" t="s">
        <v>24</v>
      </c>
      <c r="C21" s="3"/>
      <c r="D21" s="4">
        <v>40000</v>
      </c>
      <c r="E21" s="1">
        <v>67000</v>
      </c>
      <c r="F21" s="36"/>
    </row>
    <row r="22" spans="2:7">
      <c r="B22" s="5" t="s">
        <v>25</v>
      </c>
      <c r="C22" s="5"/>
      <c r="D22" s="6">
        <v>20000</v>
      </c>
      <c r="E22" s="27">
        <v>7200</v>
      </c>
      <c r="F22" s="33"/>
      <c r="G22" s="37"/>
    </row>
    <row r="23" spans="2:7">
      <c r="B23" s="3" t="s">
        <v>45</v>
      </c>
      <c r="C23" s="3"/>
      <c r="D23" s="4">
        <f>SUM(D17:D22)</f>
        <v>388000</v>
      </c>
      <c r="E23" s="4">
        <f>SUM(E17:E22)</f>
        <v>675400</v>
      </c>
      <c r="F23" s="33"/>
    </row>
    <row r="24" spans="2:7">
      <c r="B24" s="3"/>
      <c r="C24" s="3"/>
      <c r="D24" s="4"/>
      <c r="E24" s="1"/>
      <c r="F24" s="33"/>
    </row>
    <row r="25" spans="2:7" ht="22.8">
      <c r="B25" s="2" t="s">
        <v>44</v>
      </c>
      <c r="C25" s="2"/>
      <c r="D25" s="4"/>
      <c r="E25" s="1"/>
      <c r="F25" s="33"/>
    </row>
    <row r="26" spans="2:7">
      <c r="B26" s="3" t="s">
        <v>28</v>
      </c>
      <c r="C26" s="3"/>
      <c r="D26" s="4">
        <v>42000</v>
      </c>
      <c r="E26" s="1">
        <v>39000</v>
      </c>
      <c r="F26" s="33"/>
      <c r="G26" s="37"/>
    </row>
    <row r="27" spans="2:7">
      <c r="B27" s="3" t="s">
        <v>29</v>
      </c>
      <c r="C27" s="3"/>
      <c r="D27" s="22">
        <v>-20000</v>
      </c>
      <c r="E27" s="29">
        <v>-23000</v>
      </c>
      <c r="F27" s="36"/>
    </row>
    <row r="28" spans="2:7">
      <c r="B28" s="3" t="s">
        <v>30</v>
      </c>
      <c r="C28" s="3"/>
      <c r="D28" s="4">
        <v>110000</v>
      </c>
      <c r="E28" s="1">
        <v>189000</v>
      </c>
      <c r="F28" s="36"/>
    </row>
    <row r="29" spans="2:7">
      <c r="B29" s="3" t="s">
        <v>31</v>
      </c>
      <c r="C29" s="3"/>
      <c r="D29" s="22">
        <v>-14000</v>
      </c>
      <c r="E29" s="29">
        <v>-38000</v>
      </c>
      <c r="F29" s="36"/>
    </row>
    <row r="30" spans="2:7">
      <c r="B30" s="3" t="s">
        <v>32</v>
      </c>
      <c r="C30" s="3"/>
      <c r="D30" s="4">
        <v>220000</v>
      </c>
      <c r="E30" s="1">
        <f>240000+89000</f>
        <v>329000</v>
      </c>
      <c r="F30" s="36"/>
      <c r="G30" s="37"/>
    </row>
    <row r="31" spans="2:7">
      <c r="B31" s="3" t="s">
        <v>33</v>
      </c>
      <c r="C31" s="3"/>
      <c r="D31" s="22">
        <v>-132000</v>
      </c>
      <c r="E31" s="29">
        <v>-154000</v>
      </c>
      <c r="F31" s="36"/>
    </row>
    <row r="32" spans="2:7">
      <c r="B32" s="3" t="s">
        <v>34</v>
      </c>
      <c r="C32" s="3"/>
      <c r="D32" s="4">
        <v>220000</v>
      </c>
      <c r="E32" s="1">
        <v>280000</v>
      </c>
      <c r="F32" s="36"/>
    </row>
    <row r="33" spans="2:7">
      <c r="B33" s="3" t="s">
        <v>35</v>
      </c>
      <c r="C33" s="3"/>
      <c r="D33" s="22">
        <v>-32000</v>
      </c>
      <c r="E33" s="29">
        <v>-61000</v>
      </c>
      <c r="F33" s="36"/>
    </row>
    <row r="34" spans="2:7">
      <c r="B34" s="5" t="s">
        <v>42</v>
      </c>
      <c r="C34" s="5"/>
      <c r="D34" s="6">
        <v>254000</v>
      </c>
      <c r="E34" s="27">
        <f>162000-30400</f>
        <v>131600</v>
      </c>
      <c r="F34" s="33"/>
      <c r="G34" s="37"/>
    </row>
    <row r="35" spans="2:7">
      <c r="B35" s="3" t="s">
        <v>36</v>
      </c>
      <c r="C35" s="3"/>
      <c r="D35" s="4">
        <f>SUM(D26:D34)</f>
        <v>648000</v>
      </c>
      <c r="E35" s="4">
        <f>SUM(E26:E34)</f>
        <v>692600</v>
      </c>
      <c r="F35" s="33"/>
    </row>
    <row r="36" spans="2:7" ht="15" thickBot="1">
      <c r="B36" s="7"/>
      <c r="C36" s="7"/>
      <c r="D36" s="8"/>
      <c r="E36" s="28"/>
      <c r="F36" s="33"/>
    </row>
    <row r="37" spans="2:7" ht="18" thickTop="1">
      <c r="B37" s="24" t="s">
        <v>7</v>
      </c>
      <c r="C37" s="24"/>
      <c r="D37" s="9">
        <f>+D23+D35</f>
        <v>1036000</v>
      </c>
      <c r="E37" s="9">
        <f>+E23+E35</f>
        <v>1368000</v>
      </c>
      <c r="F37" s="33"/>
    </row>
    <row r="38" spans="2:7">
      <c r="E38" s="27"/>
      <c r="F38" s="33"/>
    </row>
    <row r="39" spans="2:7" ht="22.8">
      <c r="B39" s="25" t="s">
        <v>1</v>
      </c>
      <c r="C39" s="25"/>
      <c r="D39" s="26"/>
      <c r="E39" s="19"/>
      <c r="F39" s="33"/>
      <c r="G39" s="41"/>
    </row>
    <row r="40" spans="2:7">
      <c r="B40" s="3"/>
      <c r="C40" s="3"/>
      <c r="D40" s="4"/>
      <c r="E40" s="4"/>
      <c r="F40" s="33"/>
      <c r="G40" s="41"/>
    </row>
    <row r="41" spans="2:7">
      <c r="B41" s="42" t="s">
        <v>4</v>
      </c>
      <c r="C41" s="43" t="s">
        <v>54</v>
      </c>
      <c r="D41" s="44">
        <v>152000</v>
      </c>
      <c r="E41" s="45">
        <v>258000</v>
      </c>
      <c r="G41" s="49"/>
    </row>
    <row r="42" spans="2:7">
      <c r="B42" s="33" t="s">
        <v>37</v>
      </c>
      <c r="C42" s="23" t="s">
        <v>55</v>
      </c>
      <c r="D42" s="40">
        <v>120000</v>
      </c>
      <c r="E42" s="46">
        <v>167000</v>
      </c>
      <c r="G42" s="49"/>
    </row>
    <row r="43" spans="2:7">
      <c r="B43" s="33" t="s">
        <v>38</v>
      </c>
      <c r="C43" s="23" t="s">
        <v>54</v>
      </c>
      <c r="D43" s="40">
        <v>48000</v>
      </c>
      <c r="E43" s="46">
        <v>6000</v>
      </c>
      <c r="F43" s="37"/>
    </row>
    <row r="44" spans="2:7">
      <c r="B44" s="47" t="s">
        <v>39</v>
      </c>
      <c r="C44" s="5" t="s">
        <v>54</v>
      </c>
      <c r="D44" s="6">
        <v>146000</v>
      </c>
      <c r="E44" s="48">
        <v>96000</v>
      </c>
      <c r="F44" s="37"/>
    </row>
    <row r="45" spans="2:7">
      <c r="B45" s="3" t="s">
        <v>8</v>
      </c>
      <c r="C45" s="3"/>
      <c r="D45" s="4">
        <f>SUM(D41:D44)</f>
        <v>466000</v>
      </c>
      <c r="E45" s="4">
        <f>SUM(E41:E44)</f>
        <v>527000</v>
      </c>
      <c r="F45" s="32"/>
    </row>
    <row r="46" spans="2:7">
      <c r="B46" s="3"/>
      <c r="C46" s="3"/>
      <c r="D46" s="4"/>
      <c r="E46" s="1"/>
      <c r="F46" s="33"/>
    </row>
    <row r="47" spans="2:7" ht="22.8">
      <c r="B47" s="2" t="s">
        <v>10</v>
      </c>
      <c r="C47" s="2"/>
      <c r="D47" s="4"/>
      <c r="E47" s="1"/>
      <c r="F47" s="33"/>
    </row>
    <row r="48" spans="2:7" ht="22.8">
      <c r="B48" s="2" t="s">
        <v>40</v>
      </c>
      <c r="C48" s="2"/>
      <c r="D48" s="4"/>
      <c r="E48" s="1"/>
      <c r="F48" s="33"/>
    </row>
    <row r="49" spans="2:8">
      <c r="B49" s="3" t="s">
        <v>5</v>
      </c>
      <c r="C49" s="3" t="s">
        <v>55</v>
      </c>
      <c r="D49" s="4">
        <v>520000</v>
      </c>
      <c r="E49" s="1">
        <v>490000</v>
      </c>
      <c r="F49" s="33"/>
      <c r="G49" s="39"/>
      <c r="H49" s="4"/>
    </row>
    <row r="50" spans="2:8">
      <c r="B50" s="3"/>
      <c r="C50" s="3"/>
      <c r="D50" s="4"/>
      <c r="E50" s="1"/>
      <c r="F50" s="33"/>
      <c r="G50" s="3"/>
      <c r="H50" s="4"/>
    </row>
    <row r="51" spans="2:8" ht="22.8">
      <c r="B51" s="2" t="s">
        <v>41</v>
      </c>
      <c r="C51" s="2"/>
      <c r="D51" s="4"/>
      <c r="E51" s="1"/>
      <c r="F51" s="33"/>
      <c r="G51" s="3"/>
      <c r="H51" s="4"/>
    </row>
    <row r="52" spans="2:8">
      <c r="B52" s="23" t="s">
        <v>56</v>
      </c>
      <c r="C52" s="23"/>
      <c r="D52" s="4"/>
      <c r="E52" s="1">
        <f>147000-97000</f>
        <v>50000</v>
      </c>
      <c r="F52" s="33"/>
      <c r="G52" s="3"/>
      <c r="H52" s="4"/>
    </row>
    <row r="53" spans="2:8">
      <c r="B53" s="5" t="s">
        <v>6</v>
      </c>
      <c r="C53" s="5"/>
      <c r="D53" s="6">
        <f>147000-97000</f>
        <v>50000</v>
      </c>
      <c r="E53" s="27">
        <f>'Estado de Resultados'!E38</f>
        <v>301000</v>
      </c>
      <c r="F53" s="38"/>
    </row>
    <row r="54" spans="2:8">
      <c r="B54" s="3" t="s">
        <v>43</v>
      </c>
      <c r="C54" s="3"/>
      <c r="D54" s="4">
        <f>SUM(D49:D53)</f>
        <v>570000</v>
      </c>
      <c r="E54" s="4">
        <f>SUM(E49:E53)</f>
        <v>841000</v>
      </c>
      <c r="F54" s="32"/>
    </row>
    <row r="55" spans="2:8" ht="15.75" thickBot="1">
      <c r="B55" s="7"/>
      <c r="C55" s="7"/>
      <c r="D55" s="8"/>
      <c r="E55" s="28"/>
      <c r="F55" s="32"/>
    </row>
    <row r="56" spans="2:8" ht="18.75" thickTop="1">
      <c r="B56" s="24" t="s">
        <v>9</v>
      </c>
      <c r="C56" s="24"/>
      <c r="D56" s="9">
        <f>+D54+D45</f>
        <v>1036000</v>
      </c>
      <c r="E56" s="9">
        <f>+E54+E45</f>
        <v>1368000</v>
      </c>
      <c r="F56" s="32"/>
    </row>
    <row r="57" spans="2:8">
      <c r="E57" s="37">
        <f>+E56-E37</f>
        <v>0</v>
      </c>
    </row>
  </sheetData>
  <mergeCells count="2">
    <mergeCell ref="B12:H13"/>
    <mergeCell ref="B14:H14"/>
  </mergeCells>
  <conditionalFormatting sqref="D37">
    <cfRule type="cellIs" dxfId="4" priority="9" operator="equal">
      <formula>$D$56</formula>
    </cfRule>
  </conditionalFormatting>
  <conditionalFormatting sqref="D56">
    <cfRule type="cellIs" dxfId="3" priority="10" operator="equal">
      <formula>$D$37</formula>
    </cfRule>
  </conditionalFormatting>
  <conditionalFormatting sqref="E37">
    <cfRule type="cellIs" dxfId="2" priority="2" operator="equal">
      <formula>$E$56</formula>
    </cfRule>
  </conditionalFormatting>
  <conditionalFormatting sqref="E56">
    <cfRule type="cellIs" dxfId="1" priority="1" operator="equal">
      <formula>$E$37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2:E39"/>
  <sheetViews>
    <sheetView showGridLines="0" zoomScaleNormal="100" workbookViewId="0">
      <selection sqref="A1:XFD1"/>
    </sheetView>
  </sheetViews>
  <sheetFormatPr baseColWidth="10" defaultRowHeight="14.4"/>
  <cols>
    <col min="3" max="3" width="22.44140625" bestFit="1" customWidth="1"/>
    <col min="4" max="4" width="27.6640625" customWidth="1"/>
    <col min="5" max="5" width="11.6640625" bestFit="1" customWidth="1"/>
  </cols>
  <sheetData>
    <row r="12" spans="2:5" ht="7.5" customHeight="1"/>
    <row r="13" spans="2:5">
      <c r="B13" s="3"/>
      <c r="C13" s="52" t="s">
        <v>58</v>
      </c>
      <c r="D13" s="52"/>
      <c r="E13" s="52"/>
    </row>
    <row r="14" spans="2:5">
      <c r="B14" s="3"/>
      <c r="C14" s="51" t="s">
        <v>53</v>
      </c>
      <c r="D14" s="51"/>
      <c r="E14" s="51"/>
    </row>
    <row r="15" spans="2:5">
      <c r="B15" s="3"/>
      <c r="C15" s="3"/>
      <c r="D15" s="3"/>
      <c r="E15" s="10" t="s">
        <v>11</v>
      </c>
    </row>
    <row r="16" spans="2:5">
      <c r="B16" s="3"/>
      <c r="C16" s="3" t="s">
        <v>12</v>
      </c>
      <c r="D16" s="3"/>
      <c r="E16" s="4">
        <v>2500000</v>
      </c>
    </row>
    <row r="17" spans="2:5">
      <c r="B17" s="11"/>
      <c r="C17" s="5"/>
      <c r="D17" s="5"/>
      <c r="E17" s="6"/>
    </row>
    <row r="18" spans="2:5">
      <c r="B18" s="11" t="str">
        <f>IF(E18=0," ","Igual")</f>
        <v>Igual</v>
      </c>
      <c r="C18" s="12" t="s">
        <v>13</v>
      </c>
      <c r="D18" s="12"/>
      <c r="E18" s="13">
        <f>E16-E17</f>
        <v>2500000</v>
      </c>
    </row>
    <row r="19" spans="2:5">
      <c r="B19" s="3"/>
      <c r="C19" s="3"/>
      <c r="D19" s="3"/>
      <c r="E19" s="4"/>
    </row>
    <row r="20" spans="2:5">
      <c r="B20" s="11" t="str">
        <f>IF(E20=0," ","(Más)")</f>
        <v>(Más)</v>
      </c>
      <c r="C20" s="3" t="s">
        <v>14</v>
      </c>
      <c r="D20" s="3"/>
      <c r="E20" s="4">
        <v>440000</v>
      </c>
    </row>
    <row r="21" spans="2:5">
      <c r="B21" s="11" t="str">
        <f>IF(E21=0," ","(Más)")</f>
        <v>(Más)</v>
      </c>
      <c r="C21" s="5" t="s">
        <v>15</v>
      </c>
      <c r="D21" s="5"/>
      <c r="E21" s="6">
        <v>750000</v>
      </c>
    </row>
    <row r="22" spans="2:5">
      <c r="B22" s="11" t="str">
        <f>IF(E22=0," ","Igual")</f>
        <v>Igual</v>
      </c>
      <c r="C22" s="14" t="s">
        <v>16</v>
      </c>
      <c r="D22" s="14"/>
      <c r="E22" s="15">
        <f>E20+E21</f>
        <v>1190000</v>
      </c>
    </row>
    <row r="23" spans="2:5" ht="8.25" customHeight="1">
      <c r="B23" s="3"/>
      <c r="C23" s="3"/>
      <c r="D23" s="3"/>
      <c r="E23" s="4"/>
    </row>
    <row r="24" spans="2:5">
      <c r="B24" s="11" t="str">
        <f>IF(E24=0," ","Igual")</f>
        <v>Igual</v>
      </c>
      <c r="C24" s="16" t="s">
        <v>17</v>
      </c>
      <c r="D24" s="16"/>
      <c r="E24" s="17">
        <f>E18-E22</f>
        <v>1310000</v>
      </c>
    </row>
    <row r="25" spans="2:5">
      <c r="B25" s="3"/>
      <c r="C25" s="3"/>
      <c r="D25" s="3"/>
      <c r="E25" s="4"/>
    </row>
    <row r="26" spans="2:5">
      <c r="B26" s="11" t="str">
        <f>IF(E26=0," ","(Más)")</f>
        <v>(Más)</v>
      </c>
      <c r="C26" s="3" t="s">
        <v>18</v>
      </c>
      <c r="D26" s="3"/>
      <c r="E26" s="4">
        <v>482000</v>
      </c>
    </row>
    <row r="27" spans="2:5">
      <c r="B27" s="11" t="str">
        <f>IF(E27=0," ","(Más)")</f>
        <v>(Más)</v>
      </c>
      <c r="C27" s="5" t="s">
        <v>46</v>
      </c>
      <c r="D27" s="5"/>
      <c r="E27" s="6">
        <v>437000</v>
      </c>
    </row>
    <row r="28" spans="2:5">
      <c r="B28" s="11" t="str">
        <f>IF(E28=0," ","Igual")</f>
        <v>Igual</v>
      </c>
      <c r="C28" s="12" t="s">
        <v>19</v>
      </c>
      <c r="D28" s="12"/>
      <c r="E28" s="13">
        <f>+E26+E27</f>
        <v>919000</v>
      </c>
    </row>
    <row r="29" spans="2:5">
      <c r="B29" s="3"/>
      <c r="C29" s="3"/>
      <c r="D29" s="3"/>
      <c r="E29" s="3"/>
    </row>
    <row r="30" spans="2:5">
      <c r="B30" s="11" t="str">
        <f>IF(E30=0," ","Igual")</f>
        <v>Igual</v>
      </c>
      <c r="C30" s="18" t="s">
        <v>47</v>
      </c>
      <c r="D30" s="18"/>
      <c r="E30" s="19">
        <f>E24-E28</f>
        <v>391000</v>
      </c>
    </row>
    <row r="31" spans="2:5">
      <c r="B31" s="11"/>
      <c r="C31" s="23"/>
      <c r="D31" s="23"/>
      <c r="E31" s="40"/>
    </row>
    <row r="32" spans="2:5">
      <c r="B32" s="11" t="s">
        <v>48</v>
      </c>
      <c r="C32" s="23" t="s">
        <v>49</v>
      </c>
      <c r="D32" s="23"/>
      <c r="E32" s="40">
        <v>35000</v>
      </c>
    </row>
    <row r="33" spans="2:5">
      <c r="B33" s="11" t="s">
        <v>50</v>
      </c>
      <c r="C33" s="23" t="s">
        <v>51</v>
      </c>
      <c r="D33" s="23"/>
      <c r="E33" s="40">
        <v>62000</v>
      </c>
    </row>
    <row r="34" spans="2:5">
      <c r="B34" s="11" t="str">
        <f>IF(E34=0," ","Igual")</f>
        <v>Igual</v>
      </c>
      <c r="C34" s="18" t="s">
        <v>52</v>
      </c>
      <c r="D34" s="18"/>
      <c r="E34" s="19">
        <f>E30+E32-E33</f>
        <v>364000</v>
      </c>
    </row>
    <row r="35" spans="2:5">
      <c r="B35" s="3"/>
    </row>
    <row r="36" spans="2:5">
      <c r="B36" s="11" t="s">
        <v>50</v>
      </c>
      <c r="C36" s="11" t="s">
        <v>20</v>
      </c>
      <c r="D36" s="3"/>
      <c r="E36" s="4">
        <v>63000</v>
      </c>
    </row>
    <row r="37" spans="2:5">
      <c r="B37" s="3"/>
      <c r="C37" s="3"/>
      <c r="D37" s="3"/>
      <c r="E37" s="4"/>
    </row>
    <row r="38" spans="2:5" ht="15" thickBot="1">
      <c r="B38" s="11" t="str">
        <f>IF(E38=0," ","Igual")</f>
        <v>Igual</v>
      </c>
      <c r="C38" s="20" t="s">
        <v>21</v>
      </c>
      <c r="D38" s="20"/>
      <c r="E38" s="21">
        <f>E34-E36</f>
        <v>301000</v>
      </c>
    </row>
    <row r="39" spans="2:5" ht="15" thickTop="1">
      <c r="B39" s="3"/>
      <c r="C39" s="3"/>
      <c r="D39" s="3"/>
      <c r="E39" s="3"/>
    </row>
  </sheetData>
  <mergeCells count="2">
    <mergeCell ref="C13:E13"/>
    <mergeCell ref="C14:E14"/>
  </mergeCells>
  <conditionalFormatting sqref="E3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Credito y cobranza .</cp:lastModifiedBy>
  <cp:lastPrinted>2020-03-14T06:21:40Z</cp:lastPrinted>
  <dcterms:created xsi:type="dcterms:W3CDTF">2018-07-07T16:30:48Z</dcterms:created>
  <dcterms:modified xsi:type="dcterms:W3CDTF">2025-05-21T03:23:37Z</dcterms:modified>
</cp:coreProperties>
</file>