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fa68a8715e2ccb8/Desktop/ANDY CONTENIDO COSTOS/SEMANA 6/"/>
    </mc:Choice>
  </mc:AlternateContent>
  <xr:revisionPtr revIDLastSave="0" documentId="8_{A5C21FFD-1362-419E-8318-902E461FFDA6}" xr6:coauthVersionLast="47" xr6:coauthVersionMax="47" xr10:uidLastSave="{00000000-0000-0000-0000-000000000000}"/>
  <bookViews>
    <workbookView xWindow="-108" yWindow="-108" windowWidth="23256" windowHeight="12456" xr2:uid="{FDFD27D6-81AF-4AE2-BE43-BB251C9992CA}"/>
  </bookViews>
  <sheets>
    <sheet name="COMPARATIVO " sheetId="1" r:id="rId1"/>
    <sheet name="PROFORMA " sheetId="2" r:id="rId2"/>
    <sheet name="CONSOLIDADO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3" l="1"/>
  <c r="F30" i="3"/>
  <c r="C62" i="3" s="1"/>
  <c r="E63" i="3" s="1"/>
  <c r="F28" i="3"/>
  <c r="C58" i="3" s="1"/>
  <c r="F27" i="3"/>
  <c r="C57" i="3" s="1"/>
  <c r="F26" i="3"/>
  <c r="F25" i="3"/>
  <c r="F23" i="3"/>
  <c r="C52" i="3" s="1"/>
  <c r="D53" i="3" s="1"/>
  <c r="F22" i="3"/>
  <c r="F20" i="3"/>
  <c r="F19" i="3"/>
  <c r="F17" i="3"/>
  <c r="C46" i="3" s="1"/>
  <c r="F16" i="3"/>
  <c r="C45" i="3" s="1"/>
  <c r="F15" i="3"/>
  <c r="C44" i="3" s="1"/>
  <c r="F14" i="3"/>
  <c r="C43" i="3" s="1"/>
  <c r="E29" i="3"/>
  <c r="D29" i="3"/>
  <c r="C29" i="3"/>
  <c r="E24" i="3"/>
  <c r="D24" i="3"/>
  <c r="C24" i="3"/>
  <c r="E21" i="3"/>
  <c r="D21" i="3"/>
  <c r="C21" i="3"/>
  <c r="E18" i="3"/>
  <c r="D18" i="3"/>
  <c r="C18" i="3"/>
  <c r="D43" i="2"/>
  <c r="D50" i="2" s="1"/>
  <c r="D29" i="2"/>
  <c r="D43" i="1"/>
  <c r="D42" i="1"/>
  <c r="D36" i="1"/>
  <c r="E36" i="1" s="1"/>
  <c r="D33" i="1"/>
  <c r="E33" i="1" s="1"/>
  <c r="D32" i="1"/>
  <c r="E32" i="1" s="1"/>
  <c r="D25" i="1"/>
  <c r="E25" i="1" s="1"/>
  <c r="D24" i="1"/>
  <c r="E24" i="1" s="1"/>
  <c r="D23" i="1"/>
  <c r="E23" i="1" s="1"/>
  <c r="D20" i="1"/>
  <c r="E20" i="1" s="1"/>
  <c r="D19" i="1"/>
  <c r="E19" i="1" s="1"/>
  <c r="D18" i="1"/>
  <c r="E18" i="1" s="1"/>
  <c r="D17" i="1"/>
  <c r="E17" i="1" s="1"/>
  <c r="C34" i="1"/>
  <c r="B34" i="1"/>
  <c r="C26" i="1"/>
  <c r="B26" i="1"/>
  <c r="D26" i="1" s="1"/>
  <c r="C21" i="1"/>
  <c r="B21" i="1"/>
  <c r="F29" i="3" l="1"/>
  <c r="D59" i="3"/>
  <c r="E60" i="3" s="1"/>
  <c r="E65" i="3" s="1"/>
  <c r="F24" i="3"/>
  <c r="F21" i="3"/>
  <c r="C49" i="3" s="1"/>
  <c r="D50" i="3" s="1"/>
  <c r="D47" i="3"/>
  <c r="F18" i="3"/>
  <c r="D21" i="1"/>
  <c r="E21" i="1" s="1"/>
  <c r="E54" i="3" l="1"/>
</calcChain>
</file>

<file path=xl/sharedStrings.xml><?xml version="1.0" encoding="utf-8"?>
<sst xmlns="http://schemas.openxmlformats.org/spreadsheetml/2006/main" count="142" uniqueCount="104">
  <si>
    <t>Concepto</t>
  </si>
  <si>
    <t>Año 1</t>
  </si>
  <si>
    <t>Año 2</t>
  </si>
  <si>
    <t>Variación Absoluta</t>
  </si>
  <si>
    <t>Variación %</t>
  </si>
  <si>
    <t>ACTIVO</t>
  </si>
  <si>
    <t>Total Activo</t>
  </si>
  <si>
    <t>PASIVO</t>
  </si>
  <si>
    <t>Total Pasivo</t>
  </si>
  <si>
    <t>CAPITAL CONTABLE</t>
  </si>
  <si>
    <t>Capital Social</t>
  </si>
  <si>
    <t>Utilidades Retenidas</t>
  </si>
  <si>
    <t>Total Capital</t>
  </si>
  <si>
    <t>TOTAL PASIVO + CC</t>
  </si>
  <si>
    <t xml:space="preserve">Circulante </t>
  </si>
  <si>
    <t>Caja</t>
  </si>
  <si>
    <t xml:space="preserve">Bancos </t>
  </si>
  <si>
    <t xml:space="preserve">Clientes </t>
  </si>
  <si>
    <t xml:space="preserve">Inventarios </t>
  </si>
  <si>
    <t xml:space="preserve"> Total Activo Circulante</t>
  </si>
  <si>
    <t xml:space="preserve">Equipo de oficina </t>
  </si>
  <si>
    <t xml:space="preserve">Equipo de transporte </t>
  </si>
  <si>
    <t xml:space="preserve">Maquinaria </t>
  </si>
  <si>
    <t>Total Activo No Circulante</t>
  </si>
  <si>
    <t xml:space="preserve">Proveedores </t>
  </si>
  <si>
    <t>Acreedores C.P</t>
  </si>
  <si>
    <t>Total Pasivo a Corto Plazo</t>
  </si>
  <si>
    <t xml:space="preserve">No circulante </t>
  </si>
  <si>
    <t>Acreedores L.P</t>
  </si>
  <si>
    <t>Total Pasivo a Largo Plazo</t>
  </si>
  <si>
    <t xml:space="preserve">Se anexan dos años, meses o semestres consecutivos </t>
  </si>
  <si>
    <t xml:space="preserve">se compara la variacion de los totales de los activos, pasivos y capital </t>
  </si>
  <si>
    <t xml:space="preserve">El formato que se utiliza es el formato de reporte </t>
  </si>
  <si>
    <r>
      <t xml:space="preserve">Si el valor disminuye, el resultado será un porcentaje negativo, lo que indica una </t>
    </r>
    <r>
      <rPr>
        <b/>
        <sz val="11"/>
        <color theme="1"/>
        <rFont val="Comic Sans MS"/>
        <family val="4"/>
      </rPr>
      <t>disminución</t>
    </r>
    <r>
      <rPr>
        <sz val="11"/>
        <color theme="1"/>
        <rFont val="Comic Sans MS"/>
        <family val="4"/>
      </rPr>
      <t>.</t>
    </r>
  </si>
  <si>
    <t>Empresa: Ejemplo S.A. de C.V.</t>
  </si>
  <si>
    <t>Fecha: 31 de diciembre de 2025</t>
  </si>
  <si>
    <t>(Cifras en pesos mexicanos)</t>
  </si>
  <si>
    <t>Fecha: 2023 y 2024</t>
  </si>
  <si>
    <t>Caja y Bancos</t>
  </si>
  <si>
    <t>Cuentas por Cobrar</t>
  </si>
  <si>
    <t>Inventarios</t>
  </si>
  <si>
    <t>Anticipos a Proveedores</t>
  </si>
  <si>
    <t>Inversiones Temporales</t>
  </si>
  <si>
    <t>Total Activo Circulante</t>
  </si>
  <si>
    <t>Terreno</t>
  </si>
  <si>
    <t>Edificio</t>
  </si>
  <si>
    <t>Maquinaria y Equipo</t>
  </si>
  <si>
    <t>Mobiliario y Equipo de Oficina</t>
  </si>
  <si>
    <t>Vehículos</t>
  </si>
  <si>
    <t>Activos Intangibles (Marca)</t>
  </si>
  <si>
    <t>Proveedores</t>
  </si>
  <si>
    <t>Acreedores Diversos</t>
  </si>
  <si>
    <t>Documentos por Pagar (CP)</t>
  </si>
  <si>
    <t>Impuestos por Pagar</t>
  </si>
  <si>
    <t>Sueldos por Pagar</t>
  </si>
  <si>
    <t>Utilidad del Ejercicio</t>
  </si>
  <si>
    <t>Préstamos Bancarios (LP)</t>
  </si>
  <si>
    <t>Obligaciones Financieras LP</t>
  </si>
  <si>
    <t>TOTAL CAPITAL</t>
  </si>
  <si>
    <t xml:space="preserve">CIRCULANTE </t>
  </si>
  <si>
    <t xml:space="preserve">TOTAL ACTIVOS </t>
  </si>
  <si>
    <t xml:space="preserve">ACTIVOS </t>
  </si>
  <si>
    <t xml:space="preserve">NO CIRCULANTES </t>
  </si>
  <si>
    <t xml:space="preserve">LARGO PLAZO </t>
  </si>
  <si>
    <t xml:space="preserve">PASIVOS </t>
  </si>
  <si>
    <t>PATRIMONIO</t>
  </si>
  <si>
    <t xml:space="preserve">TOTAL PASIVOS </t>
  </si>
  <si>
    <t xml:space="preserve">TOTAL PASIVO MAS CAPITAL </t>
  </si>
  <si>
    <t>Como podras visualizar el balance esta realizado al 31 de diciembre del 2025</t>
  </si>
  <si>
    <t xml:space="preserve">y aun no acaba el año, por lo que tomamos como referencias o bien datos historicos </t>
  </si>
  <si>
    <t xml:space="preserve">con el tiempo. </t>
  </si>
  <si>
    <t xml:space="preserve">instruias con un giro igual o similar </t>
  </si>
  <si>
    <t xml:space="preserve">del balance del 2024 y sumamos alguna tasa de interes por el cambio del valor del dinero </t>
  </si>
  <si>
    <t xml:space="preserve">O en su defecto proyectar lo que estimo tener de deudas tomando como referencia a </t>
  </si>
  <si>
    <t xml:space="preserve">CONCEPTO </t>
  </si>
  <si>
    <t xml:space="preserve">Fijo </t>
  </si>
  <si>
    <t xml:space="preserve">Mobiliario y equipo </t>
  </si>
  <si>
    <t xml:space="preserve">diferido </t>
  </si>
  <si>
    <t xml:space="preserve">Rentas pagadas por anticipado </t>
  </si>
  <si>
    <t xml:space="preserve">Total circulante </t>
  </si>
  <si>
    <t xml:space="preserve">Total fijo </t>
  </si>
  <si>
    <t xml:space="preserve">Total diferido </t>
  </si>
  <si>
    <t>Acreedores C.p</t>
  </si>
  <si>
    <t xml:space="preserve">Total pasivos </t>
  </si>
  <si>
    <t xml:space="preserve">Patrimonio </t>
  </si>
  <si>
    <t xml:space="preserve">LOPEZ MATEOS </t>
  </si>
  <si>
    <t xml:space="preserve">OBLATOS </t>
  </si>
  <si>
    <t xml:space="preserve">SAN JUAN DE DIOS </t>
  </si>
  <si>
    <t xml:space="preserve">Caja </t>
  </si>
  <si>
    <t xml:space="preserve">Deudores div </t>
  </si>
  <si>
    <t xml:space="preserve">FIJO </t>
  </si>
  <si>
    <t xml:space="preserve">Total Activo Fijo </t>
  </si>
  <si>
    <t xml:space="preserve">DIFERIDO </t>
  </si>
  <si>
    <t xml:space="preserve">Total acitvo diferido </t>
  </si>
  <si>
    <t xml:space="preserve">MONTOS TOTALES </t>
  </si>
  <si>
    <t xml:space="preserve">SUCURSALES </t>
  </si>
  <si>
    <t xml:space="preserve">RESULTADOS DE LOS CEDIS </t>
  </si>
  <si>
    <t xml:space="preserve">Balance General Consolidado </t>
  </si>
  <si>
    <t>Fecha: 31 de diciembre de 2024</t>
  </si>
  <si>
    <t xml:space="preserve">PRIMERO SE SUMAN TODOS LAS CUENTAS </t>
  </si>
  <si>
    <t xml:space="preserve">DE BIENES Y DERECHOS Y DE DEUDAS </t>
  </si>
  <si>
    <t xml:space="preserve">Y OBLIGACIONES </t>
  </si>
  <si>
    <t xml:space="preserve">EL CUANTO DEBE O CUALES SON SUS BIENES </t>
  </si>
  <si>
    <t xml:space="preserve">LO QUE SE BUSCA SABER ES EN GENERAL,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</si>
</sst>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9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omic Sans MS"/>
      <family val="4"/>
    </font>
    <font>
      <b/>
      <sz val="11"/>
      <color rgb="FF002060"/>
      <name val="Comic Sans MS"/>
      <family val="4"/>
    </font>
    <font>
      <sz val="11"/>
      <color theme="1"/>
      <name val="Comic Sans MS"/>
      <family val="4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center" vertical="center" wrapText="1"/>
    </xf>
    <xf numFmtId="9" fontId="0" fillId="0" borderId="0" xfId="3" applyFont="1"/>
    <xf numFmtId="6" fontId="0" fillId="0" borderId="0" xfId="3" applyNumberFormat="1" applyFont="1"/>
    <xf numFmtId="44" fontId="0" fillId="0" borderId="0" xfId="2" applyFont="1"/>
    <xf numFmtId="0" fontId="2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/>
    <xf numFmtId="0" fontId="0" fillId="2" borderId="1" xfId="0" applyFill="1" applyBorder="1" applyAlignment="1">
      <alignment vertical="center" wrapText="1"/>
    </xf>
    <xf numFmtId="6" fontId="0" fillId="2" borderId="1" xfId="0" applyNumberFormat="1" applyFill="1" applyBorder="1" applyAlignment="1">
      <alignment vertical="center" wrapText="1"/>
    </xf>
    <xf numFmtId="6" fontId="0" fillId="2" borderId="1" xfId="0" applyNumberFormat="1" applyFont="1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6" fontId="2" fillId="3" borderId="1" xfId="0" applyNumberFormat="1" applyFont="1" applyFill="1" applyBorder="1" applyAlignment="1">
      <alignment vertical="center" wrapText="1"/>
    </xf>
    <xf numFmtId="9" fontId="2" fillId="3" borderId="1" xfId="0" applyNumberFormat="1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6" fontId="2" fillId="4" borderId="1" xfId="0" applyNumberFormat="1" applyFont="1" applyFill="1" applyBorder="1" applyAlignment="1">
      <alignment vertical="center" wrapText="1"/>
    </xf>
    <xf numFmtId="9" fontId="2" fillId="4" borderId="1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6" fontId="0" fillId="0" borderId="1" xfId="0" applyNumberFormat="1" applyFont="1" applyBorder="1" applyAlignment="1">
      <alignment vertical="center" wrapText="1"/>
    </xf>
    <xf numFmtId="9" fontId="0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6" fontId="3" fillId="5" borderId="1" xfId="0" applyNumberFormat="1" applyFont="1" applyFill="1" applyBorder="1" applyAlignment="1">
      <alignment vertical="center" wrapText="1"/>
    </xf>
    <xf numFmtId="10" fontId="3" fillId="5" borderId="1" xfId="0" applyNumberFormat="1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2" borderId="1" xfId="0" applyFill="1" applyBorder="1"/>
    <xf numFmtId="44" fontId="0" fillId="2" borderId="1" xfId="2" applyFont="1" applyFill="1" applyBorder="1"/>
    <xf numFmtId="44" fontId="0" fillId="2" borderId="1" xfId="2" applyFont="1" applyFill="1" applyBorder="1" applyAlignment="1">
      <alignment vertical="center" wrapText="1"/>
    </xf>
    <xf numFmtId="10" fontId="0" fillId="2" borderId="1" xfId="0" applyNumberFormat="1" applyFill="1" applyBorder="1" applyAlignment="1">
      <alignment vertical="center" wrapText="1"/>
    </xf>
    <xf numFmtId="44" fontId="2" fillId="3" borderId="1" xfId="0" applyNumberFormat="1" applyFont="1" applyFill="1" applyBorder="1" applyAlignment="1">
      <alignment vertical="center" wrapText="1"/>
    </xf>
    <xf numFmtId="10" fontId="2" fillId="3" borderId="1" xfId="0" applyNumberFormat="1" applyFont="1" applyFill="1" applyBorder="1" applyAlignment="1">
      <alignment vertical="center" wrapText="1"/>
    </xf>
    <xf numFmtId="6" fontId="0" fillId="4" borderId="1" xfId="0" applyNumberFormat="1" applyFill="1" applyBorder="1" applyAlignment="1">
      <alignment vertical="center" wrapText="1"/>
    </xf>
    <xf numFmtId="10" fontId="0" fillId="4" borderId="1" xfId="0" applyNumberForma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6" fontId="2" fillId="0" borderId="1" xfId="0" applyNumberFormat="1" applyFont="1" applyBorder="1" applyAlignment="1">
      <alignment vertical="center" wrapText="1"/>
    </xf>
    <xf numFmtId="10" fontId="2" fillId="0" borderId="1" xfId="0" applyNumberFormat="1" applyFont="1" applyBorder="1" applyAlignment="1">
      <alignment vertical="center" wrapText="1"/>
    </xf>
    <xf numFmtId="9" fontId="3" fillId="5" borderId="1" xfId="0" applyNumberFormat="1" applyFont="1" applyFill="1" applyBorder="1" applyAlignment="1">
      <alignment vertical="center" wrapText="1"/>
    </xf>
    <xf numFmtId="6" fontId="0" fillId="3" borderId="1" xfId="0" applyNumberFormat="1" applyFill="1" applyBorder="1" applyAlignment="1">
      <alignment vertical="center" wrapText="1"/>
    </xf>
    <xf numFmtId="10" fontId="0" fillId="3" borderId="1" xfId="0" applyNumberForma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44" fontId="0" fillId="2" borderId="1" xfId="0" applyNumberFormat="1" applyFill="1" applyBorder="1"/>
    <xf numFmtId="0" fontId="2" fillId="0" borderId="0" xfId="0" applyFont="1"/>
    <xf numFmtId="0" fontId="6" fillId="0" borderId="0" xfId="0" applyFont="1"/>
    <xf numFmtId="0" fontId="7" fillId="0" borderId="0" xfId="0" applyFont="1"/>
    <xf numFmtId="9" fontId="2" fillId="3" borderId="1" xfId="3" applyFont="1" applyFill="1" applyBorder="1" applyAlignment="1">
      <alignment vertical="center" wrapText="1"/>
    </xf>
    <xf numFmtId="0" fontId="8" fillId="0" borderId="0" xfId="0" applyFont="1"/>
    <xf numFmtId="0" fontId="0" fillId="8" borderId="0" xfId="0" applyFill="1"/>
    <xf numFmtId="0" fontId="9" fillId="10" borderId="0" xfId="0" applyFont="1" applyFill="1"/>
    <xf numFmtId="0" fontId="10" fillId="8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44" fontId="2" fillId="7" borderId="1" xfId="2" applyFont="1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 wrapText="1"/>
    </xf>
    <xf numFmtId="6" fontId="0" fillId="9" borderId="1" xfId="0" applyNumberFormat="1" applyFill="1" applyBorder="1" applyAlignment="1">
      <alignment vertical="center" wrapText="1"/>
    </xf>
    <xf numFmtId="44" fontId="0" fillId="9" borderId="1" xfId="2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0" fillId="8" borderId="1" xfId="0" applyFill="1" applyBorder="1"/>
    <xf numFmtId="0" fontId="2" fillId="7" borderId="1" xfId="0" applyFont="1" applyFill="1" applyBorder="1" applyAlignment="1">
      <alignment vertical="center" wrapText="1"/>
    </xf>
    <xf numFmtId="0" fontId="2" fillId="7" borderId="1" xfId="0" applyFont="1" applyFill="1" applyBorder="1"/>
    <xf numFmtId="44" fontId="2" fillId="7" borderId="1" xfId="2" applyFont="1" applyFill="1" applyBorder="1"/>
    <xf numFmtId="0" fontId="9" fillId="10" borderId="1" xfId="0" applyFont="1" applyFill="1" applyBorder="1" applyAlignment="1">
      <alignment vertical="center" wrapText="1"/>
    </xf>
    <xf numFmtId="0" fontId="9" fillId="10" borderId="1" xfId="0" applyFont="1" applyFill="1" applyBorder="1"/>
    <xf numFmtId="6" fontId="9" fillId="10" borderId="1" xfId="0" applyNumberFormat="1" applyFont="1" applyFill="1" applyBorder="1"/>
    <xf numFmtId="0" fontId="10" fillId="8" borderId="1" xfId="0" applyFont="1" applyFill="1" applyBorder="1"/>
    <xf numFmtId="0" fontId="0" fillId="7" borderId="1" xfId="0" applyFill="1" applyBorder="1" applyAlignment="1">
      <alignment vertical="center" wrapText="1"/>
    </xf>
    <xf numFmtId="0" fontId="0" fillId="7" borderId="1" xfId="0" applyFill="1" applyBorder="1"/>
    <xf numFmtId="0" fontId="0" fillId="9" borderId="1" xfId="0" applyFill="1" applyBorder="1"/>
    <xf numFmtId="6" fontId="2" fillId="8" borderId="1" xfId="0" applyNumberFormat="1" applyFont="1" applyFill="1" applyBorder="1" applyAlignment="1">
      <alignment vertical="center" wrapText="1"/>
    </xf>
    <xf numFmtId="6" fontId="2" fillId="7" borderId="1" xfId="0" applyNumberFormat="1" applyFont="1" applyFill="1" applyBorder="1" applyAlignment="1">
      <alignment vertical="center" wrapText="1"/>
    </xf>
    <xf numFmtId="44" fontId="2" fillId="8" borderId="1" xfId="2" applyFont="1" applyFill="1" applyBorder="1"/>
    <xf numFmtId="0" fontId="0" fillId="10" borderId="0" xfId="0" applyFill="1"/>
    <xf numFmtId="44" fontId="9" fillId="10" borderId="1" xfId="2" applyFont="1" applyFill="1" applyBorder="1"/>
    <xf numFmtId="0" fontId="9" fillId="10" borderId="0" xfId="0" applyFont="1" applyFill="1" applyBorder="1" applyAlignment="1">
      <alignment vertical="center" wrapText="1"/>
    </xf>
    <xf numFmtId="44" fontId="9" fillId="10" borderId="0" xfId="0" applyNumberFormat="1" applyFont="1" applyFill="1"/>
    <xf numFmtId="169" fontId="10" fillId="8" borderId="1" xfId="1" applyNumberFormat="1" applyFont="1" applyFill="1" applyBorder="1" applyAlignment="1">
      <alignment horizontal="center" vertical="center" wrapText="1"/>
    </xf>
    <xf numFmtId="44" fontId="0" fillId="9" borderId="1" xfId="0" applyNumberFormat="1" applyFill="1" applyBorder="1" applyAlignment="1">
      <alignment vertical="center" wrapText="1"/>
    </xf>
    <xf numFmtId="44" fontId="9" fillId="10" borderId="1" xfId="0" applyNumberFormat="1" applyFont="1" applyFill="1" applyBorder="1"/>
    <xf numFmtId="44" fontId="2" fillId="8" borderId="1" xfId="0" applyNumberFormat="1" applyFont="1" applyFill="1" applyBorder="1" applyAlignment="1">
      <alignment vertical="center" wrapText="1"/>
    </xf>
    <xf numFmtId="44" fontId="0" fillId="9" borderId="1" xfId="2" applyFont="1" applyFill="1" applyBorder="1"/>
    <xf numFmtId="0" fontId="2" fillId="11" borderId="1" xfId="0" applyFont="1" applyFill="1" applyBorder="1"/>
    <xf numFmtId="44" fontId="2" fillId="11" borderId="1" xfId="2" applyFont="1" applyFill="1" applyBorder="1"/>
    <xf numFmtId="0" fontId="4" fillId="10" borderId="1" xfId="0" applyFont="1" applyFill="1" applyBorder="1"/>
    <xf numFmtId="0" fontId="4" fillId="10" borderId="1" xfId="0" applyFont="1" applyFill="1" applyBorder="1" applyAlignment="1">
      <alignment horizontal="center"/>
    </xf>
    <xf numFmtId="0" fontId="9" fillId="0" borderId="0" xfId="0" applyFont="1"/>
    <xf numFmtId="44" fontId="9" fillId="0" borderId="0" xfId="2" applyFont="1"/>
    <xf numFmtId="0" fontId="10" fillId="0" borderId="0" xfId="0" applyFont="1"/>
    <xf numFmtId="44" fontId="7" fillId="0" borderId="0" xfId="2" applyFont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26504</xdr:colOff>
      <xdr:row>7</xdr:row>
      <xdr:rowOff>92765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C8E003E9-7432-4AB9-8D30-B43353C1D39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158330" cy="1391478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696070</xdr:colOff>
      <xdr:row>7</xdr:row>
      <xdr:rowOff>111318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B1229D7-FC32-4DA5-A0D3-C06447F04AB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130988" cy="1366377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131294</xdr:colOff>
      <xdr:row>7</xdr:row>
      <xdr:rowOff>111318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30234F4-A676-4D91-A10C-55C44B744D5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130988" cy="1366377"/>
        </a:xfrm>
        <a:prstGeom prst="rect">
          <a:avLst/>
        </a:prstGeom>
        <a:ln/>
      </xdr:spPr>
    </xdr:pic>
    <xdr:clientData/>
  </xdr:twoCellAnchor>
  <xdr:twoCellAnchor>
    <xdr:from>
      <xdr:col>6</xdr:col>
      <xdr:colOff>295835</xdr:colOff>
      <xdr:row>10</xdr:row>
      <xdr:rowOff>17930</xdr:rowOff>
    </xdr:from>
    <xdr:to>
      <xdr:col>7</xdr:col>
      <xdr:colOff>519953</xdr:colOff>
      <xdr:row>31</xdr:row>
      <xdr:rowOff>152400</xdr:rowOff>
    </xdr:to>
    <xdr:sp macro="" textlink="">
      <xdr:nvSpPr>
        <xdr:cNvPr id="3" name="Abrir llave 2">
          <a:extLst>
            <a:ext uri="{FF2B5EF4-FFF2-40B4-BE49-F238E27FC236}">
              <a16:creationId xmlns:a16="http://schemas.microsoft.com/office/drawing/2014/main" id="{1E624D25-0C58-4830-857C-67867C3B9C25}"/>
            </a:ext>
          </a:extLst>
        </xdr:cNvPr>
        <xdr:cNvSpPr/>
      </xdr:nvSpPr>
      <xdr:spPr>
        <a:xfrm rot="10800000">
          <a:off x="7351059" y="1864659"/>
          <a:ext cx="1013012" cy="4276165"/>
        </a:xfrm>
        <a:prstGeom prst="leftBrac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2C09F-809A-4495-86A1-31D3742D90DC}">
  <dimension ref="A10:H47"/>
  <sheetViews>
    <sheetView showGridLines="0" tabSelected="1" zoomScale="115" zoomScaleNormal="115" workbookViewId="0">
      <selection activeCell="G13" sqref="G13"/>
    </sheetView>
  </sheetViews>
  <sheetFormatPr baseColWidth="10" defaultRowHeight="14.4" x14ac:dyDescent="0.3"/>
  <cols>
    <col min="1" max="1" width="18.21875" customWidth="1"/>
    <col min="4" max="4" width="12.88671875" customWidth="1"/>
    <col min="7" max="7" width="3.6640625" customWidth="1"/>
  </cols>
  <sheetData>
    <row r="10" spans="1:8" x14ac:dyDescent="0.3">
      <c r="A10" s="41" t="s">
        <v>34</v>
      </c>
    </row>
    <row r="11" spans="1:8" x14ac:dyDescent="0.3">
      <c r="A11" s="41" t="s">
        <v>37</v>
      </c>
    </row>
    <row r="12" spans="1:8" x14ac:dyDescent="0.3">
      <c r="A12" s="45" t="s">
        <v>36</v>
      </c>
    </row>
    <row r="13" spans="1:8" ht="15" thickBot="1" x14ac:dyDescent="0.35"/>
    <row r="14" spans="1:8" ht="32.4" thickTop="1" thickBot="1" x14ac:dyDescent="0.35">
      <c r="A14" s="39" t="s">
        <v>0</v>
      </c>
      <c r="B14" s="39" t="s">
        <v>1</v>
      </c>
      <c r="C14" s="39" t="s">
        <v>2</v>
      </c>
      <c r="D14" s="39" t="s">
        <v>3</v>
      </c>
      <c r="E14" s="39" t="s">
        <v>4</v>
      </c>
    </row>
    <row r="15" spans="1:8" ht="15.6" thickTop="1" thickBot="1" x14ac:dyDescent="0.35">
      <c r="A15" s="5" t="s">
        <v>5</v>
      </c>
      <c r="B15" s="6"/>
      <c r="C15" s="6"/>
      <c r="D15" s="6"/>
      <c r="E15" s="6"/>
    </row>
    <row r="16" spans="1:8" ht="17.399999999999999" thickTop="1" thickBot="1" x14ac:dyDescent="0.45">
      <c r="A16" s="7" t="s">
        <v>14</v>
      </c>
      <c r="B16" s="7"/>
      <c r="C16" s="7"/>
      <c r="D16" s="7"/>
      <c r="E16" s="7"/>
      <c r="G16" s="42">
        <v>1</v>
      </c>
      <c r="H16" s="42" t="s">
        <v>30</v>
      </c>
    </row>
    <row r="17" spans="1:8" ht="17.399999999999999" thickTop="1" thickBot="1" x14ac:dyDescent="0.45">
      <c r="A17" s="8" t="s">
        <v>15</v>
      </c>
      <c r="B17" s="9">
        <v>6000</v>
      </c>
      <c r="C17" s="9">
        <v>6000</v>
      </c>
      <c r="D17" s="10">
        <f t="shared" ref="D17:D20" si="0">C17-B17</f>
        <v>0</v>
      </c>
      <c r="E17" s="11">
        <f t="shared" ref="E17:E19" si="1">D17/B17</f>
        <v>0</v>
      </c>
      <c r="F17" s="2"/>
      <c r="G17" s="42">
        <v>2</v>
      </c>
      <c r="H17" s="42" t="s">
        <v>31</v>
      </c>
    </row>
    <row r="18" spans="1:8" ht="17.399999999999999" thickTop="1" thickBot="1" x14ac:dyDescent="0.45">
      <c r="A18" s="8" t="s">
        <v>16</v>
      </c>
      <c r="B18" s="9">
        <v>80000</v>
      </c>
      <c r="C18" s="9">
        <v>91000</v>
      </c>
      <c r="D18" s="10">
        <f t="shared" si="0"/>
        <v>11000</v>
      </c>
      <c r="E18" s="11">
        <f t="shared" si="1"/>
        <v>0.13750000000000001</v>
      </c>
      <c r="G18" s="42">
        <v>3</v>
      </c>
      <c r="H18" s="42" t="s">
        <v>32</v>
      </c>
    </row>
    <row r="19" spans="1:8" ht="17.399999999999999" thickTop="1" thickBot="1" x14ac:dyDescent="0.45">
      <c r="A19" s="8" t="s">
        <v>17</v>
      </c>
      <c r="B19" s="9">
        <v>9000</v>
      </c>
      <c r="C19" s="9">
        <v>8000</v>
      </c>
      <c r="D19" s="10">
        <f t="shared" si="0"/>
        <v>-1000</v>
      </c>
      <c r="E19" s="11">
        <f t="shared" si="1"/>
        <v>-0.1111111111111111</v>
      </c>
      <c r="G19" s="42">
        <v>4</v>
      </c>
      <c r="H19" s="42" t="s">
        <v>33</v>
      </c>
    </row>
    <row r="20" spans="1:8" ht="15.6" thickTop="1" thickBot="1" x14ac:dyDescent="0.35">
      <c r="A20" s="8" t="s">
        <v>18</v>
      </c>
      <c r="B20" s="9">
        <v>25000</v>
      </c>
      <c r="C20" s="9">
        <v>45000</v>
      </c>
      <c r="D20" s="10">
        <f t="shared" si="0"/>
        <v>20000</v>
      </c>
      <c r="E20" s="11">
        <f>D20/B20</f>
        <v>0.8</v>
      </c>
    </row>
    <row r="21" spans="1:8" ht="30" thickTop="1" thickBot="1" x14ac:dyDescent="0.35">
      <c r="A21" s="5" t="s">
        <v>19</v>
      </c>
      <c r="B21" s="12">
        <f>SUM(B17:B20)</f>
        <v>120000</v>
      </c>
      <c r="C21" s="12">
        <f>SUM(C17:C20)</f>
        <v>150000</v>
      </c>
      <c r="D21" s="12">
        <f>C21-B21</f>
        <v>30000</v>
      </c>
      <c r="E21" s="44">
        <f>D21/B21</f>
        <v>0.25</v>
      </c>
      <c r="F21" s="2"/>
      <c r="G21" s="3"/>
      <c r="H21" s="2"/>
    </row>
    <row r="22" spans="1:8" ht="15.6" thickTop="1" thickBot="1" x14ac:dyDescent="0.35">
      <c r="A22" s="14" t="s">
        <v>27</v>
      </c>
      <c r="B22" s="15"/>
      <c r="C22" s="15"/>
      <c r="D22" s="15"/>
      <c r="E22" s="16"/>
      <c r="F22" s="3"/>
      <c r="G22" s="3"/>
      <c r="H22" s="2"/>
    </row>
    <row r="23" spans="1:8" ht="15.6" thickTop="1" thickBot="1" x14ac:dyDescent="0.35">
      <c r="A23" s="17" t="s">
        <v>20</v>
      </c>
      <c r="B23" s="10">
        <v>50000</v>
      </c>
      <c r="C23" s="10">
        <v>55000</v>
      </c>
      <c r="D23" s="10">
        <f t="shared" ref="D23:D26" si="2">C23-B23</f>
        <v>5000</v>
      </c>
      <c r="E23" s="11">
        <f t="shared" ref="E23:E25" si="3">D23/B23</f>
        <v>0.1</v>
      </c>
      <c r="F23" s="3"/>
      <c r="G23" s="3"/>
      <c r="H23" s="2"/>
    </row>
    <row r="24" spans="1:8" ht="15.6" thickTop="1" thickBot="1" x14ac:dyDescent="0.35">
      <c r="A24" s="17" t="s">
        <v>21</v>
      </c>
      <c r="B24" s="10">
        <v>50000</v>
      </c>
      <c r="C24" s="10">
        <v>65000</v>
      </c>
      <c r="D24" s="10">
        <f t="shared" si="2"/>
        <v>15000</v>
      </c>
      <c r="E24" s="11">
        <f t="shared" si="3"/>
        <v>0.3</v>
      </c>
      <c r="F24" s="3"/>
      <c r="G24" s="3"/>
      <c r="H24" s="2"/>
    </row>
    <row r="25" spans="1:8" ht="15.6" thickTop="1" thickBot="1" x14ac:dyDescent="0.35">
      <c r="A25" s="17" t="s">
        <v>22</v>
      </c>
      <c r="B25" s="10">
        <v>100000</v>
      </c>
      <c r="C25" s="10">
        <v>100000</v>
      </c>
      <c r="D25" s="10">
        <f t="shared" si="2"/>
        <v>0</v>
      </c>
      <c r="E25" s="11">
        <f t="shared" si="3"/>
        <v>0</v>
      </c>
      <c r="F25" s="3"/>
      <c r="G25" s="3"/>
      <c r="H25" s="2"/>
    </row>
    <row r="26" spans="1:8" ht="30" thickTop="1" thickBot="1" x14ac:dyDescent="0.35">
      <c r="A26" s="5" t="s">
        <v>23</v>
      </c>
      <c r="B26" s="12">
        <f>SUM(B23:B25)</f>
        <v>200000</v>
      </c>
      <c r="C26" s="12">
        <f>SUM(C23:C25)</f>
        <v>220000</v>
      </c>
      <c r="D26" s="12">
        <f t="shared" si="2"/>
        <v>20000</v>
      </c>
      <c r="E26" s="13">
        <v>0.1</v>
      </c>
    </row>
    <row r="27" spans="1:8" ht="15.6" thickTop="1" thickBot="1" x14ac:dyDescent="0.35">
      <c r="A27" s="18"/>
      <c r="B27" s="19"/>
      <c r="C27" s="19"/>
      <c r="D27" s="19"/>
      <c r="E27" s="20"/>
    </row>
    <row r="28" spans="1:8" ht="16.8" thickTop="1" thickBot="1" x14ac:dyDescent="0.35">
      <c r="A28" s="21" t="s">
        <v>6</v>
      </c>
      <c r="B28" s="22">
        <v>320000</v>
      </c>
      <c r="C28" s="22">
        <v>370000</v>
      </c>
      <c r="D28" s="22">
        <v>50000</v>
      </c>
      <c r="E28" s="23">
        <v>0.156</v>
      </c>
    </row>
    <row r="29" spans="1:8" ht="15.6" thickTop="1" thickBot="1" x14ac:dyDescent="0.35">
      <c r="A29" s="18"/>
      <c r="B29" s="18"/>
      <c r="C29" s="18"/>
      <c r="D29" s="18"/>
      <c r="E29" s="18"/>
    </row>
    <row r="30" spans="1:8" ht="15.6" thickTop="1" thickBot="1" x14ac:dyDescent="0.35">
      <c r="A30" s="5" t="s">
        <v>7</v>
      </c>
      <c r="B30" s="6"/>
      <c r="C30" s="6"/>
      <c r="D30" s="6"/>
      <c r="E30" s="6"/>
    </row>
    <row r="31" spans="1:8" ht="15.6" thickTop="1" thickBot="1" x14ac:dyDescent="0.35">
      <c r="A31" s="14" t="s">
        <v>14</v>
      </c>
      <c r="B31" s="24"/>
      <c r="C31" s="24"/>
      <c r="D31" s="24"/>
      <c r="E31" s="24"/>
    </row>
    <row r="32" spans="1:8" ht="15.6" thickTop="1" thickBot="1" x14ac:dyDescent="0.35">
      <c r="A32" s="25" t="s">
        <v>24</v>
      </c>
      <c r="B32" s="26">
        <v>30000</v>
      </c>
      <c r="C32" s="26">
        <v>20000</v>
      </c>
      <c r="D32" s="40">
        <f>C32-B32</f>
        <v>-10000</v>
      </c>
      <c r="E32" s="11">
        <f t="shared" ref="E32:E33" si="4">D32/B32</f>
        <v>-0.33333333333333331</v>
      </c>
    </row>
    <row r="33" spans="1:5" ht="15.6" thickTop="1" thickBot="1" x14ac:dyDescent="0.35">
      <c r="A33" s="8" t="s">
        <v>25</v>
      </c>
      <c r="B33" s="27">
        <v>30000</v>
      </c>
      <c r="C33" s="27">
        <v>30000</v>
      </c>
      <c r="D33" s="40">
        <f>C33-B33</f>
        <v>0</v>
      </c>
      <c r="E33" s="11">
        <f t="shared" si="4"/>
        <v>0</v>
      </c>
    </row>
    <row r="34" spans="1:5" ht="30" thickTop="1" thickBot="1" x14ac:dyDescent="0.35">
      <c r="A34" s="5" t="s">
        <v>26</v>
      </c>
      <c r="B34" s="12">
        <f>SUM(B32:B33)</f>
        <v>60000</v>
      </c>
      <c r="C34" s="29">
        <f>SUM(C32:C33)</f>
        <v>50000</v>
      </c>
      <c r="D34" s="12">
        <v>-10000</v>
      </c>
      <c r="E34" s="30">
        <v>-0.16700000000000001</v>
      </c>
    </row>
    <row r="35" spans="1:5" ht="15.6" thickTop="1" thickBot="1" x14ac:dyDescent="0.35">
      <c r="A35" s="24" t="s">
        <v>27</v>
      </c>
      <c r="B35" s="31"/>
      <c r="C35" s="31"/>
      <c r="D35" s="31"/>
      <c r="E35" s="32"/>
    </row>
    <row r="36" spans="1:5" ht="15.6" thickTop="1" thickBot="1" x14ac:dyDescent="0.35">
      <c r="A36" s="8" t="s">
        <v>28</v>
      </c>
      <c r="B36" s="9">
        <v>90000</v>
      </c>
      <c r="C36" s="9">
        <v>100000</v>
      </c>
      <c r="D36" s="40">
        <f>C36-B36</f>
        <v>10000</v>
      </c>
      <c r="E36" s="11">
        <f t="shared" ref="E36" si="5">D36/B36</f>
        <v>0.1111111111111111</v>
      </c>
    </row>
    <row r="37" spans="1:5" ht="30" thickTop="1" thickBot="1" x14ac:dyDescent="0.35">
      <c r="A37" s="5" t="s">
        <v>29</v>
      </c>
      <c r="B37" s="12">
        <v>90000</v>
      </c>
      <c r="C37" s="12">
        <v>100000</v>
      </c>
      <c r="D37" s="12">
        <v>10000</v>
      </c>
      <c r="E37" s="30">
        <v>0.111</v>
      </c>
    </row>
    <row r="38" spans="1:5" ht="15.6" thickTop="1" thickBot="1" x14ac:dyDescent="0.35">
      <c r="A38" s="33"/>
      <c r="B38" s="34"/>
      <c r="C38" s="34"/>
      <c r="D38" s="34"/>
      <c r="E38" s="35"/>
    </row>
    <row r="39" spans="1:5" ht="16.8" thickTop="1" thickBot="1" x14ac:dyDescent="0.35">
      <c r="A39" s="21" t="s">
        <v>8</v>
      </c>
      <c r="B39" s="22">
        <v>150000</v>
      </c>
      <c r="C39" s="22">
        <v>150000</v>
      </c>
      <c r="D39" s="22">
        <v>0</v>
      </c>
      <c r="E39" s="36">
        <v>0</v>
      </c>
    </row>
    <row r="40" spans="1:5" ht="15.6" thickTop="1" thickBot="1" x14ac:dyDescent="0.35">
      <c r="A40" s="18"/>
      <c r="B40" s="18"/>
      <c r="C40" s="18"/>
      <c r="D40" s="18"/>
      <c r="E40" s="18"/>
    </row>
    <row r="41" spans="1:5" ht="15.6" thickTop="1" thickBot="1" x14ac:dyDescent="0.35">
      <c r="A41" s="5" t="s">
        <v>9</v>
      </c>
      <c r="B41" s="6"/>
      <c r="C41" s="6"/>
      <c r="D41" s="6"/>
      <c r="E41" s="6"/>
    </row>
    <row r="42" spans="1:5" ht="15.6" thickTop="1" thickBot="1" x14ac:dyDescent="0.35">
      <c r="A42" s="8" t="s">
        <v>10</v>
      </c>
      <c r="B42" s="9">
        <v>100000</v>
      </c>
      <c r="C42" s="9">
        <v>100000</v>
      </c>
      <c r="D42" s="40">
        <f>C42-B42</f>
        <v>0</v>
      </c>
      <c r="E42" s="11">
        <v>0</v>
      </c>
    </row>
    <row r="43" spans="1:5" ht="15.6" thickTop="1" thickBot="1" x14ac:dyDescent="0.35">
      <c r="A43" s="8" t="s">
        <v>11</v>
      </c>
      <c r="B43" s="9">
        <v>70000</v>
      </c>
      <c r="C43" s="9">
        <v>120000</v>
      </c>
      <c r="D43" s="40">
        <f>C43-B43</f>
        <v>50000</v>
      </c>
      <c r="E43" s="28">
        <v>0.71399999999999997</v>
      </c>
    </row>
    <row r="44" spans="1:5" ht="15.6" thickTop="1" thickBot="1" x14ac:dyDescent="0.35">
      <c r="A44" s="5" t="s">
        <v>12</v>
      </c>
      <c r="B44" s="37">
        <v>170000</v>
      </c>
      <c r="C44" s="37">
        <v>220000</v>
      </c>
      <c r="D44" s="37">
        <v>50000</v>
      </c>
      <c r="E44" s="38">
        <v>0.29399999999999998</v>
      </c>
    </row>
    <row r="45" spans="1:5" ht="15.6" thickTop="1" thickBot="1" x14ac:dyDescent="0.35">
      <c r="A45" s="18"/>
      <c r="B45" s="18"/>
      <c r="C45" s="18"/>
      <c r="D45" s="18"/>
      <c r="E45" s="18"/>
    </row>
    <row r="46" spans="1:5" ht="32.4" thickTop="1" thickBot="1" x14ac:dyDescent="0.35">
      <c r="A46" s="21" t="s">
        <v>13</v>
      </c>
      <c r="B46" s="22">
        <v>320000</v>
      </c>
      <c r="C46" s="22">
        <v>370000</v>
      </c>
      <c r="D46" s="22">
        <v>50000</v>
      </c>
      <c r="E46" s="23">
        <v>0.156</v>
      </c>
    </row>
    <row r="47" spans="1:5" ht="15" thickTop="1" x14ac:dyDescent="0.3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09FAB-E270-4A91-9AFB-C4838D1F85C7}">
  <dimension ref="A9:F50"/>
  <sheetViews>
    <sheetView showGridLines="0" zoomScale="85" zoomScaleNormal="85" workbookViewId="0">
      <selection activeCell="A9" sqref="A9:A11"/>
    </sheetView>
  </sheetViews>
  <sheetFormatPr baseColWidth="10" defaultRowHeight="14.4" x14ac:dyDescent="0.3"/>
  <cols>
    <col min="1" max="1" width="25.5546875" customWidth="1"/>
    <col min="2" max="2" width="9.33203125" bestFit="1" customWidth="1"/>
    <col min="3" max="3" width="13.33203125" bestFit="1" customWidth="1"/>
    <col min="4" max="4" width="23.44140625" bestFit="1" customWidth="1"/>
  </cols>
  <sheetData>
    <row r="9" spans="1:6" x14ac:dyDescent="0.3">
      <c r="A9" s="41" t="s">
        <v>34</v>
      </c>
    </row>
    <row r="10" spans="1:6" x14ac:dyDescent="0.3">
      <c r="A10" s="41" t="s">
        <v>35</v>
      </c>
    </row>
    <row r="11" spans="1:6" x14ac:dyDescent="0.3">
      <c r="A11" s="45" t="s">
        <v>36</v>
      </c>
    </row>
    <row r="12" spans="1:6" ht="15" thickBot="1" x14ac:dyDescent="0.35">
      <c r="A12" s="1"/>
      <c r="B12" s="1"/>
      <c r="C12" s="4"/>
    </row>
    <row r="13" spans="1:6" ht="24.6" thickTop="1" thickBot="1" x14ac:dyDescent="0.4">
      <c r="A13" s="48" t="s">
        <v>61</v>
      </c>
      <c r="B13" s="74">
        <v>1</v>
      </c>
      <c r="C13" s="74">
        <v>2</v>
      </c>
      <c r="D13" s="74">
        <v>3</v>
      </c>
      <c r="F13" s="43" t="s">
        <v>68</v>
      </c>
    </row>
    <row r="14" spans="1:6" ht="16.8" thickTop="1" thickBot="1" x14ac:dyDescent="0.4">
      <c r="A14" s="49" t="s">
        <v>59</v>
      </c>
      <c r="B14" s="50"/>
      <c r="C14" s="51"/>
      <c r="D14" s="50"/>
      <c r="F14" s="43" t="s">
        <v>69</v>
      </c>
    </row>
    <row r="15" spans="1:6" ht="16.8" thickTop="1" thickBot="1" x14ac:dyDescent="0.4">
      <c r="A15" s="52" t="s">
        <v>38</v>
      </c>
      <c r="B15" s="53">
        <v>25000</v>
      </c>
      <c r="C15" s="54"/>
      <c r="D15" s="53"/>
      <c r="F15" s="43" t="s">
        <v>72</v>
      </c>
    </row>
    <row r="16" spans="1:6" ht="16.8" thickTop="1" thickBot="1" x14ac:dyDescent="0.4">
      <c r="A16" s="52" t="s">
        <v>39</v>
      </c>
      <c r="B16" s="53">
        <v>45000</v>
      </c>
      <c r="C16" s="54"/>
      <c r="D16" s="53"/>
      <c r="F16" s="43" t="s">
        <v>70</v>
      </c>
    </row>
    <row r="17" spans="1:6" ht="16.8" thickTop="1" thickBot="1" x14ac:dyDescent="0.4">
      <c r="A17" s="52" t="s">
        <v>40</v>
      </c>
      <c r="B17" s="53">
        <v>80000</v>
      </c>
      <c r="C17" s="54"/>
      <c r="D17" s="53"/>
      <c r="F17" s="43" t="s">
        <v>73</v>
      </c>
    </row>
    <row r="18" spans="1:6" ht="16.8" thickTop="1" thickBot="1" x14ac:dyDescent="0.4">
      <c r="A18" s="52" t="s">
        <v>41</v>
      </c>
      <c r="B18" s="53">
        <v>10000</v>
      </c>
      <c r="C18" s="54"/>
      <c r="D18" s="53"/>
      <c r="F18" s="43" t="s">
        <v>71</v>
      </c>
    </row>
    <row r="19" spans="1:6" ht="16.8" thickTop="1" thickBot="1" x14ac:dyDescent="0.4">
      <c r="A19" s="52" t="s">
        <v>42</v>
      </c>
      <c r="B19" s="53">
        <v>15000</v>
      </c>
      <c r="C19" s="54"/>
      <c r="D19" s="53"/>
      <c r="F19" s="43"/>
    </row>
    <row r="20" spans="1:6" ht="15.6" thickTop="1" thickBot="1" x14ac:dyDescent="0.35">
      <c r="A20" s="55" t="s">
        <v>43</v>
      </c>
      <c r="B20" s="56"/>
      <c r="C20" s="69">
        <v>175000</v>
      </c>
      <c r="D20" s="56"/>
    </row>
    <row r="21" spans="1:6" ht="15.6" thickTop="1" thickBot="1" x14ac:dyDescent="0.35">
      <c r="A21" s="57" t="s">
        <v>62</v>
      </c>
      <c r="B21" s="58"/>
      <c r="C21" s="59"/>
      <c r="D21" s="58"/>
    </row>
    <row r="22" spans="1:6" ht="15.6" thickTop="1" thickBot="1" x14ac:dyDescent="0.35">
      <c r="A22" s="52" t="s">
        <v>44</v>
      </c>
      <c r="B22" s="53">
        <v>150000</v>
      </c>
      <c r="C22" s="54"/>
      <c r="D22" s="53"/>
    </row>
    <row r="23" spans="1:6" ht="15.6" thickTop="1" thickBot="1" x14ac:dyDescent="0.35">
      <c r="A23" s="52" t="s">
        <v>45</v>
      </c>
      <c r="B23" s="53">
        <v>400000</v>
      </c>
      <c r="C23" s="54"/>
      <c r="D23" s="53"/>
    </row>
    <row r="24" spans="1:6" ht="15.6" thickTop="1" thickBot="1" x14ac:dyDescent="0.35">
      <c r="A24" s="52" t="s">
        <v>46</v>
      </c>
      <c r="B24" s="53">
        <v>250000</v>
      </c>
      <c r="C24" s="54"/>
      <c r="D24" s="53"/>
    </row>
    <row r="25" spans="1:6" ht="15.6" thickTop="1" thickBot="1" x14ac:dyDescent="0.35">
      <c r="A25" s="52" t="s">
        <v>47</v>
      </c>
      <c r="B25" s="53">
        <v>40000</v>
      </c>
      <c r="C25" s="54"/>
      <c r="D25" s="53"/>
    </row>
    <row r="26" spans="1:6" ht="15.6" thickTop="1" thickBot="1" x14ac:dyDescent="0.35">
      <c r="A26" s="52" t="s">
        <v>48</v>
      </c>
      <c r="B26" s="53">
        <v>60000</v>
      </c>
      <c r="C26" s="54"/>
      <c r="D26" s="53"/>
    </row>
    <row r="27" spans="1:6" ht="15.6" thickTop="1" thickBot="1" x14ac:dyDescent="0.35">
      <c r="A27" s="52" t="s">
        <v>49</v>
      </c>
      <c r="B27" s="53">
        <v>20000</v>
      </c>
      <c r="C27" s="54"/>
      <c r="D27" s="53"/>
    </row>
    <row r="28" spans="1:6" ht="15.6" thickTop="1" thickBot="1" x14ac:dyDescent="0.35">
      <c r="A28" s="55" t="s">
        <v>23</v>
      </c>
      <c r="B28" s="56"/>
      <c r="C28" s="69">
        <v>920000</v>
      </c>
      <c r="D28" s="56"/>
    </row>
    <row r="29" spans="1:6" ht="19.2" thickTop="1" thickBot="1" x14ac:dyDescent="0.4">
      <c r="A29" s="60" t="s">
        <v>60</v>
      </c>
      <c r="B29" s="61"/>
      <c r="C29" s="61"/>
      <c r="D29" s="62">
        <f>C28+C20</f>
        <v>1095000</v>
      </c>
    </row>
    <row r="30" spans="1:6" ht="24.6" thickTop="1" thickBot="1" x14ac:dyDescent="0.5">
      <c r="A30" s="48" t="s">
        <v>64</v>
      </c>
      <c r="B30" s="63"/>
      <c r="C30" s="63"/>
      <c r="D30" s="63"/>
    </row>
    <row r="31" spans="1:6" ht="15.6" thickTop="1" thickBot="1" x14ac:dyDescent="0.35">
      <c r="A31" s="64" t="s">
        <v>59</v>
      </c>
      <c r="B31" s="65"/>
      <c r="C31" s="65"/>
      <c r="D31" s="65"/>
    </row>
    <row r="32" spans="1:6" ht="15.6" thickTop="1" thickBot="1" x14ac:dyDescent="0.35">
      <c r="A32" s="52" t="s">
        <v>50</v>
      </c>
      <c r="B32" s="53">
        <v>60000</v>
      </c>
      <c r="C32" s="66"/>
      <c r="D32" s="66"/>
    </row>
    <row r="33" spans="1:4" ht="15.6" thickTop="1" thickBot="1" x14ac:dyDescent="0.35">
      <c r="A33" s="52" t="s">
        <v>51</v>
      </c>
      <c r="B33" s="53">
        <v>15000</v>
      </c>
      <c r="C33" s="66"/>
      <c r="D33" s="66"/>
    </row>
    <row r="34" spans="1:4" ht="15.6" thickTop="1" thickBot="1" x14ac:dyDescent="0.35">
      <c r="A34" s="52" t="s">
        <v>52</v>
      </c>
      <c r="B34" s="53">
        <v>30000</v>
      </c>
      <c r="C34" s="66"/>
      <c r="D34" s="66"/>
    </row>
    <row r="35" spans="1:4" ht="15.6" thickTop="1" thickBot="1" x14ac:dyDescent="0.35">
      <c r="A35" s="52" t="s">
        <v>53</v>
      </c>
      <c r="B35" s="53">
        <v>8000</v>
      </c>
      <c r="C35" s="66"/>
      <c r="D35" s="66"/>
    </row>
    <row r="36" spans="1:4" ht="15.6" thickTop="1" thickBot="1" x14ac:dyDescent="0.35">
      <c r="A36" s="52" t="s">
        <v>54</v>
      </c>
      <c r="B36" s="53">
        <v>12000</v>
      </c>
      <c r="C36" s="66"/>
      <c r="D36" s="66"/>
    </row>
    <row r="37" spans="1:4" ht="15.6" thickTop="1" thickBot="1" x14ac:dyDescent="0.35">
      <c r="A37" s="55" t="s">
        <v>26</v>
      </c>
      <c r="B37" s="46"/>
      <c r="C37" s="67">
        <v>125000</v>
      </c>
      <c r="D37" s="56"/>
    </row>
    <row r="38" spans="1:4" ht="15.6" thickTop="1" thickBot="1" x14ac:dyDescent="0.35">
      <c r="A38" s="55" t="s">
        <v>63</v>
      </c>
      <c r="B38" s="67"/>
      <c r="C38" s="56"/>
      <c r="D38" s="56"/>
    </row>
    <row r="39" spans="1:4" ht="15.6" thickTop="1" thickBot="1" x14ac:dyDescent="0.35">
      <c r="A39" s="57" t="s">
        <v>63</v>
      </c>
      <c r="B39" s="68"/>
      <c r="C39" s="65"/>
      <c r="D39" s="65"/>
    </row>
    <row r="40" spans="1:4" ht="15.6" thickTop="1" thickBot="1" x14ac:dyDescent="0.35">
      <c r="A40" s="52" t="s">
        <v>56</v>
      </c>
      <c r="B40" s="53">
        <v>200000</v>
      </c>
      <c r="C40" s="66"/>
      <c r="D40" s="66"/>
    </row>
    <row r="41" spans="1:4" ht="15.6" thickTop="1" thickBot="1" x14ac:dyDescent="0.35">
      <c r="A41" s="52" t="s">
        <v>57</v>
      </c>
      <c r="B41" s="53">
        <v>50000</v>
      </c>
      <c r="C41" s="66"/>
      <c r="D41" s="66"/>
    </row>
    <row r="42" spans="1:4" ht="15.6" thickTop="1" thickBot="1" x14ac:dyDescent="0.35">
      <c r="A42" s="55" t="s">
        <v>29</v>
      </c>
      <c r="B42" s="46"/>
      <c r="C42" s="67">
        <v>250000</v>
      </c>
      <c r="D42" s="56"/>
    </row>
    <row r="43" spans="1:4" ht="19.2" thickTop="1" thickBot="1" x14ac:dyDescent="0.4">
      <c r="A43" s="60" t="s">
        <v>66</v>
      </c>
      <c r="B43" s="61"/>
      <c r="C43" s="61"/>
      <c r="D43" s="62">
        <f>C37+C42</f>
        <v>375000</v>
      </c>
    </row>
    <row r="44" spans="1:4" ht="24.6" thickTop="1" thickBot="1" x14ac:dyDescent="0.5">
      <c r="A44" s="48" t="s">
        <v>65</v>
      </c>
      <c r="B44" s="63"/>
      <c r="C44" s="63"/>
      <c r="D44" s="63"/>
    </row>
    <row r="45" spans="1:4" ht="15.6" thickTop="1" thickBot="1" x14ac:dyDescent="0.35">
      <c r="A45" s="52" t="s">
        <v>10</v>
      </c>
      <c r="B45" s="53">
        <v>500000</v>
      </c>
      <c r="C45" s="66"/>
      <c r="D45" s="66"/>
    </row>
    <row r="46" spans="1:4" ht="15.6" thickTop="1" thickBot="1" x14ac:dyDescent="0.35">
      <c r="A46" s="52" t="s">
        <v>11</v>
      </c>
      <c r="B46" s="53">
        <v>120000</v>
      </c>
      <c r="C46" s="66"/>
      <c r="D46" s="66"/>
    </row>
    <row r="47" spans="1:4" ht="15.6" thickTop="1" thickBot="1" x14ac:dyDescent="0.35">
      <c r="A47" s="52" t="s">
        <v>55</v>
      </c>
      <c r="B47" s="53">
        <v>100000</v>
      </c>
      <c r="C47" s="66"/>
      <c r="D47" s="66"/>
    </row>
    <row r="48" spans="1:4" ht="19.2" thickTop="1" thickBot="1" x14ac:dyDescent="0.4">
      <c r="A48" s="60" t="s">
        <v>58</v>
      </c>
      <c r="B48" s="70"/>
      <c r="C48" s="61"/>
      <c r="D48" s="71">
        <v>720000</v>
      </c>
    </row>
    <row r="49" spans="1:4" ht="15" thickTop="1" x14ac:dyDescent="0.3"/>
    <row r="50" spans="1:4" ht="36" x14ac:dyDescent="0.35">
      <c r="A50" s="72" t="s">
        <v>67</v>
      </c>
      <c r="B50" s="47"/>
      <c r="C50" s="47"/>
      <c r="D50" s="73">
        <f>D48+D43</f>
        <v>1095000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643D8-D32C-44D9-A153-E528003521E8}">
  <dimension ref="A9:I65"/>
  <sheetViews>
    <sheetView showGridLines="0" topLeftCell="A46" zoomScale="85" zoomScaleNormal="85" workbookViewId="0">
      <selection activeCell="I24" sqref="I24"/>
    </sheetView>
  </sheetViews>
  <sheetFormatPr baseColWidth="10" defaultRowHeight="14.4" x14ac:dyDescent="0.3"/>
  <cols>
    <col min="2" max="2" width="28.109375" bestFit="1" customWidth="1"/>
    <col min="3" max="3" width="14.77734375" style="4" bestFit="1" customWidth="1"/>
    <col min="4" max="4" width="13.21875" style="4" customWidth="1"/>
    <col min="5" max="5" width="17.109375" style="4" customWidth="1"/>
    <col min="6" max="6" width="18.109375" style="4" bestFit="1" customWidth="1"/>
    <col min="7" max="16384" width="11.5546875" style="4"/>
  </cols>
  <sheetData>
    <row r="9" spans="2:6" customFormat="1" x14ac:dyDescent="0.3"/>
    <row r="10" spans="2:6" customFormat="1" ht="18" x14ac:dyDescent="0.35">
      <c r="B10" s="83" t="s">
        <v>96</v>
      </c>
      <c r="C10" s="84"/>
      <c r="D10" s="84"/>
      <c r="E10" s="84"/>
      <c r="F10" s="83"/>
    </row>
    <row r="11" spans="2:6" customFormat="1" ht="15" thickBot="1" x14ac:dyDescent="0.35">
      <c r="C11" s="4"/>
      <c r="D11" s="4"/>
      <c r="E11" s="4"/>
      <c r="F11" s="4"/>
    </row>
    <row r="12" spans="2:6" customFormat="1" ht="16.8" thickTop="1" thickBot="1" x14ac:dyDescent="0.35">
      <c r="B12" s="81" t="s">
        <v>74</v>
      </c>
      <c r="C12" s="82" t="s">
        <v>95</v>
      </c>
      <c r="D12" s="82"/>
      <c r="E12" s="82"/>
      <c r="F12" s="81"/>
    </row>
    <row r="13" spans="2:6" customFormat="1" ht="15.6" thickTop="1" thickBot="1" x14ac:dyDescent="0.35">
      <c r="B13" s="79" t="s">
        <v>14</v>
      </c>
      <c r="C13" s="79" t="s">
        <v>85</v>
      </c>
      <c r="D13" s="79" t="s">
        <v>86</v>
      </c>
      <c r="E13" s="79" t="s">
        <v>87</v>
      </c>
      <c r="F13" s="79" t="s">
        <v>94</v>
      </c>
    </row>
    <row r="14" spans="2:6" ht="15.6" thickTop="1" thickBot="1" x14ac:dyDescent="0.35">
      <c r="B14" s="66" t="s">
        <v>88</v>
      </c>
      <c r="C14" s="78">
        <v>50000</v>
      </c>
      <c r="D14" s="78">
        <v>3000</v>
      </c>
      <c r="E14" s="78">
        <v>80000</v>
      </c>
      <c r="F14" s="78">
        <f>SUM(C14:E14)</f>
        <v>133000</v>
      </c>
    </row>
    <row r="15" spans="2:6" ht="15.6" thickTop="1" thickBot="1" x14ac:dyDescent="0.35">
      <c r="B15" s="66" t="s">
        <v>16</v>
      </c>
      <c r="C15" s="78">
        <v>90000</v>
      </c>
      <c r="D15" s="78">
        <v>115500</v>
      </c>
      <c r="E15" s="78">
        <v>37500</v>
      </c>
      <c r="F15" s="78">
        <f t="shared" ref="F15:F30" si="0">SUM(C15:E15)</f>
        <v>243000</v>
      </c>
    </row>
    <row r="16" spans="2:6" ht="15.6" thickTop="1" thickBot="1" x14ac:dyDescent="0.35">
      <c r="B16" s="66" t="s">
        <v>17</v>
      </c>
      <c r="C16" s="78">
        <v>10000</v>
      </c>
      <c r="D16" s="78">
        <v>90000</v>
      </c>
      <c r="E16" s="78">
        <v>14000</v>
      </c>
      <c r="F16" s="78">
        <f t="shared" si="0"/>
        <v>114000</v>
      </c>
    </row>
    <row r="17" spans="2:9" ht="15.6" thickTop="1" thickBot="1" x14ac:dyDescent="0.35">
      <c r="B17" s="66" t="s">
        <v>89</v>
      </c>
      <c r="C17" s="78">
        <v>9300</v>
      </c>
      <c r="D17" s="78">
        <v>7150</v>
      </c>
      <c r="E17" s="78">
        <v>8470</v>
      </c>
      <c r="F17" s="78">
        <f t="shared" si="0"/>
        <v>24920</v>
      </c>
    </row>
    <row r="18" spans="2:9" ht="15.6" thickTop="1" thickBot="1" x14ac:dyDescent="0.35">
      <c r="B18" s="79" t="s">
        <v>79</v>
      </c>
      <c r="C18" s="80">
        <f>SUM(C14:C17)</f>
        <v>159300</v>
      </c>
      <c r="D18" s="80">
        <f>SUM(D14:D17)</f>
        <v>215650</v>
      </c>
      <c r="E18" s="80">
        <f>SUM(E14:E17)</f>
        <v>139970</v>
      </c>
      <c r="F18" s="80">
        <f t="shared" si="0"/>
        <v>514920</v>
      </c>
    </row>
    <row r="19" spans="2:9" ht="15.6" thickTop="1" thickBot="1" x14ac:dyDescent="0.35">
      <c r="B19" s="79" t="s">
        <v>75</v>
      </c>
      <c r="C19" s="80"/>
      <c r="D19" s="80"/>
      <c r="E19" s="80"/>
      <c r="F19" s="80">
        <f t="shared" si="0"/>
        <v>0</v>
      </c>
    </row>
    <row r="20" spans="2:9" ht="16.8" thickTop="1" thickBot="1" x14ac:dyDescent="0.4">
      <c r="B20" s="66" t="s">
        <v>76</v>
      </c>
      <c r="C20" s="78">
        <v>100000</v>
      </c>
      <c r="D20" s="78">
        <v>115740</v>
      </c>
      <c r="E20" s="78">
        <v>54700</v>
      </c>
      <c r="F20" s="78">
        <f t="shared" si="0"/>
        <v>270440</v>
      </c>
      <c r="I20" s="86" t="s">
        <v>99</v>
      </c>
    </row>
    <row r="21" spans="2:9" ht="16.8" thickTop="1" thickBot="1" x14ac:dyDescent="0.4">
      <c r="B21" s="79" t="s">
        <v>80</v>
      </c>
      <c r="C21" s="80">
        <f>SUM(C20)</f>
        <v>100000</v>
      </c>
      <c r="D21" s="80">
        <f>SUM(D20)</f>
        <v>115740</v>
      </c>
      <c r="E21" s="80">
        <f>SUM(E20)</f>
        <v>54700</v>
      </c>
      <c r="F21" s="80">
        <f t="shared" si="0"/>
        <v>270440</v>
      </c>
      <c r="I21" s="86" t="s">
        <v>100</v>
      </c>
    </row>
    <row r="22" spans="2:9" ht="16.8" thickTop="1" thickBot="1" x14ac:dyDescent="0.4">
      <c r="B22" s="79" t="s">
        <v>77</v>
      </c>
      <c r="C22" s="80"/>
      <c r="D22" s="80"/>
      <c r="E22" s="80"/>
      <c r="F22" s="80">
        <f t="shared" si="0"/>
        <v>0</v>
      </c>
      <c r="I22" s="86" t="s">
        <v>101</v>
      </c>
    </row>
    <row r="23" spans="2:9" ht="16.8" thickTop="1" thickBot="1" x14ac:dyDescent="0.4">
      <c r="B23" s="66" t="s">
        <v>78</v>
      </c>
      <c r="C23" s="78">
        <v>1800</v>
      </c>
      <c r="D23" s="78">
        <v>0</v>
      </c>
      <c r="E23" s="78">
        <v>24000</v>
      </c>
      <c r="F23" s="78">
        <f t="shared" si="0"/>
        <v>25800</v>
      </c>
      <c r="I23" s="86" t="s">
        <v>103</v>
      </c>
    </row>
    <row r="24" spans="2:9" ht="16.8" thickTop="1" thickBot="1" x14ac:dyDescent="0.4">
      <c r="B24" s="79" t="s">
        <v>81</v>
      </c>
      <c r="C24" s="80">
        <f>SUM(C23)</f>
        <v>1800</v>
      </c>
      <c r="D24" s="80">
        <f>SUM(D23)</f>
        <v>0</v>
      </c>
      <c r="E24" s="80">
        <f>SUM(E23)</f>
        <v>24000</v>
      </c>
      <c r="F24" s="80">
        <f t="shared" si="0"/>
        <v>25800</v>
      </c>
      <c r="I24" s="86" t="s">
        <v>102</v>
      </c>
    </row>
    <row r="25" spans="2:9" ht="15.6" thickTop="1" thickBot="1" x14ac:dyDescent="0.35">
      <c r="B25" s="79" t="s">
        <v>64</v>
      </c>
      <c r="C25" s="80"/>
      <c r="D25" s="80"/>
      <c r="E25" s="80"/>
      <c r="F25" s="80">
        <f t="shared" si="0"/>
        <v>0</v>
      </c>
    </row>
    <row r="26" spans="2:9" ht="15.6" thickTop="1" thickBot="1" x14ac:dyDescent="0.35">
      <c r="B26" s="79" t="s">
        <v>14</v>
      </c>
      <c r="C26" s="80"/>
      <c r="D26" s="80"/>
      <c r="E26" s="80"/>
      <c r="F26" s="80">
        <f t="shared" si="0"/>
        <v>0</v>
      </c>
    </row>
    <row r="27" spans="2:9" ht="15.6" thickTop="1" thickBot="1" x14ac:dyDescent="0.35">
      <c r="B27" s="66" t="s">
        <v>24</v>
      </c>
      <c r="C27" s="78">
        <v>44000</v>
      </c>
      <c r="D27" s="78">
        <v>19000</v>
      </c>
      <c r="E27" s="78">
        <v>1500</v>
      </c>
      <c r="F27" s="78">
        <f t="shared" si="0"/>
        <v>64500</v>
      </c>
    </row>
    <row r="28" spans="2:9" ht="15.6" thickTop="1" thickBot="1" x14ac:dyDescent="0.35">
      <c r="B28" s="66" t="s">
        <v>82</v>
      </c>
      <c r="C28" s="78">
        <v>100000</v>
      </c>
      <c r="D28" s="78">
        <v>0</v>
      </c>
      <c r="E28" s="78">
        <v>15000</v>
      </c>
      <c r="F28" s="78">
        <f t="shared" si="0"/>
        <v>115000</v>
      </c>
    </row>
    <row r="29" spans="2:9" ht="15.6" thickTop="1" thickBot="1" x14ac:dyDescent="0.35">
      <c r="B29" s="79" t="s">
        <v>83</v>
      </c>
      <c r="C29" s="80">
        <f>SUM(C27:C28)</f>
        <v>144000</v>
      </c>
      <c r="D29" s="80">
        <f>SUM(D27:D28)</f>
        <v>19000</v>
      </c>
      <c r="E29" s="80">
        <f>SUM(E27:E28)</f>
        <v>16500</v>
      </c>
      <c r="F29" s="80">
        <f t="shared" si="0"/>
        <v>179500</v>
      </c>
    </row>
    <row r="30" spans="2:9" ht="15.6" thickTop="1" thickBot="1" x14ac:dyDescent="0.35">
      <c r="B30" s="79" t="s">
        <v>84</v>
      </c>
      <c r="C30" s="80">
        <v>117100</v>
      </c>
      <c r="D30" s="80">
        <v>312390</v>
      </c>
      <c r="E30" s="80">
        <v>202170</v>
      </c>
      <c r="F30" s="80">
        <f t="shared" si="0"/>
        <v>631660</v>
      </c>
    </row>
    <row r="31" spans="2:9" ht="15" thickTop="1" x14ac:dyDescent="0.3"/>
    <row r="36" spans="2:5" ht="23.4" x14ac:dyDescent="0.45">
      <c r="B36" s="85" t="s">
        <v>97</v>
      </c>
    </row>
    <row r="37" spans="2:5" x14ac:dyDescent="0.3">
      <c r="B37" s="41" t="s">
        <v>34</v>
      </c>
    </row>
    <row r="38" spans="2:5" x14ac:dyDescent="0.3">
      <c r="B38" s="41" t="s">
        <v>98</v>
      </c>
    </row>
    <row r="39" spans="2:5" x14ac:dyDescent="0.3">
      <c r="B39" s="45" t="s">
        <v>36</v>
      </c>
    </row>
    <row r="40" spans="2:5" ht="15" thickBot="1" x14ac:dyDescent="0.35"/>
    <row r="41" spans="2:5" ht="48" thickTop="1" thickBot="1" x14ac:dyDescent="0.35">
      <c r="B41" s="48" t="s">
        <v>61</v>
      </c>
      <c r="C41" s="74">
        <v>1</v>
      </c>
      <c r="D41" s="74">
        <v>2</v>
      </c>
      <c r="E41" s="74">
        <v>3</v>
      </c>
    </row>
    <row r="42" spans="2:5" ht="15.6" thickTop="1" thickBot="1" x14ac:dyDescent="0.35">
      <c r="B42" s="49" t="s">
        <v>59</v>
      </c>
      <c r="C42" s="50"/>
      <c r="D42" s="51"/>
      <c r="E42" s="50"/>
    </row>
    <row r="43" spans="2:5" ht="15.6" thickTop="1" thickBot="1" x14ac:dyDescent="0.35">
      <c r="B43" s="52" t="s">
        <v>88</v>
      </c>
      <c r="C43" s="75">
        <f>F14</f>
        <v>133000</v>
      </c>
      <c r="D43" s="54"/>
      <c r="E43" s="53"/>
    </row>
    <row r="44" spans="2:5" ht="15.6" thickTop="1" thickBot="1" x14ac:dyDescent="0.35">
      <c r="B44" s="52" t="s">
        <v>16</v>
      </c>
      <c r="C44" s="75">
        <f t="shared" ref="C44:C46" si="1">F15</f>
        <v>243000</v>
      </c>
      <c r="D44" s="54"/>
      <c r="E44" s="53"/>
    </row>
    <row r="45" spans="2:5" ht="15.6" thickTop="1" thickBot="1" x14ac:dyDescent="0.35">
      <c r="B45" s="52" t="s">
        <v>17</v>
      </c>
      <c r="C45" s="75">
        <f t="shared" si="1"/>
        <v>114000</v>
      </c>
      <c r="D45" s="54"/>
      <c r="E45" s="53"/>
    </row>
    <row r="46" spans="2:5" ht="16.2" customHeight="1" thickTop="1" thickBot="1" x14ac:dyDescent="0.35">
      <c r="B46" s="52" t="s">
        <v>89</v>
      </c>
      <c r="C46" s="75">
        <f t="shared" si="1"/>
        <v>24920</v>
      </c>
      <c r="D46" s="54"/>
      <c r="E46" s="53"/>
    </row>
    <row r="47" spans="2:5" ht="15.6" thickTop="1" thickBot="1" x14ac:dyDescent="0.35">
      <c r="B47" s="55" t="s">
        <v>43</v>
      </c>
      <c r="C47" s="56"/>
      <c r="D47" s="69">
        <f>SUM(C43:C46)</f>
        <v>514920</v>
      </c>
      <c r="E47" s="56"/>
    </row>
    <row r="48" spans="2:5" ht="15.6" thickTop="1" thickBot="1" x14ac:dyDescent="0.35">
      <c r="B48" s="57" t="s">
        <v>90</v>
      </c>
      <c r="C48" s="58"/>
      <c r="D48" s="59"/>
      <c r="E48" s="58"/>
    </row>
    <row r="49" spans="2:5" ht="15.6" thickTop="1" thickBot="1" x14ac:dyDescent="0.35">
      <c r="B49" s="52" t="s">
        <v>76</v>
      </c>
      <c r="C49" s="75">
        <f>F21</f>
        <v>270440</v>
      </c>
      <c r="D49" s="54"/>
      <c r="E49" s="53"/>
    </row>
    <row r="50" spans="2:5" ht="15.6" thickTop="1" thickBot="1" x14ac:dyDescent="0.35">
      <c r="B50" s="55" t="s">
        <v>91</v>
      </c>
      <c r="C50" s="56"/>
      <c r="D50" s="69">
        <f>C49</f>
        <v>270440</v>
      </c>
      <c r="E50" s="56"/>
    </row>
    <row r="51" spans="2:5" ht="15.6" thickTop="1" thickBot="1" x14ac:dyDescent="0.35">
      <c r="B51" s="57" t="s">
        <v>92</v>
      </c>
      <c r="C51" s="58"/>
      <c r="D51" s="59"/>
      <c r="E51" s="58"/>
    </row>
    <row r="52" spans="2:5" ht="15.6" thickTop="1" thickBot="1" x14ac:dyDescent="0.35">
      <c r="B52" s="52" t="str">
        <f>B23</f>
        <v xml:space="preserve">Rentas pagadas por anticipado </v>
      </c>
      <c r="C52" s="75">
        <f>F23</f>
        <v>25800</v>
      </c>
      <c r="D52" s="54"/>
      <c r="E52" s="53"/>
    </row>
    <row r="53" spans="2:5" ht="15.6" thickTop="1" thickBot="1" x14ac:dyDescent="0.35">
      <c r="B53" s="55" t="s">
        <v>93</v>
      </c>
      <c r="C53" s="56"/>
      <c r="D53" s="69">
        <f>C52</f>
        <v>25800</v>
      </c>
      <c r="E53" s="56"/>
    </row>
    <row r="54" spans="2:5" ht="37.200000000000003" thickTop="1" thickBot="1" x14ac:dyDescent="0.4">
      <c r="B54" s="60" t="s">
        <v>60</v>
      </c>
      <c r="C54" s="61"/>
      <c r="D54" s="61"/>
      <c r="E54" s="76">
        <f>D53+D47+D50</f>
        <v>811160</v>
      </c>
    </row>
    <row r="55" spans="2:5" ht="48" thickTop="1" thickBot="1" x14ac:dyDescent="0.5">
      <c r="B55" s="48" t="s">
        <v>64</v>
      </c>
      <c r="C55" s="63"/>
      <c r="D55" s="63"/>
      <c r="E55" s="63"/>
    </row>
    <row r="56" spans="2:5" ht="15.6" thickTop="1" thickBot="1" x14ac:dyDescent="0.35">
      <c r="B56" s="64" t="s">
        <v>59</v>
      </c>
      <c r="C56" s="65"/>
      <c r="D56" s="65"/>
      <c r="E56" s="65"/>
    </row>
    <row r="57" spans="2:5" ht="15.6" thickTop="1" thickBot="1" x14ac:dyDescent="0.35">
      <c r="B57" s="52" t="s">
        <v>50</v>
      </c>
      <c r="C57" s="75">
        <f>F27</f>
        <v>64500</v>
      </c>
      <c r="D57" s="66"/>
      <c r="E57" s="66"/>
    </row>
    <row r="58" spans="2:5" ht="15.6" thickTop="1" thickBot="1" x14ac:dyDescent="0.35">
      <c r="B58" s="52" t="s">
        <v>51</v>
      </c>
      <c r="C58" s="75">
        <f>F28</f>
        <v>115000</v>
      </c>
      <c r="D58" s="66"/>
      <c r="E58" s="66"/>
    </row>
    <row r="59" spans="2:5" ht="15.6" thickTop="1" thickBot="1" x14ac:dyDescent="0.35">
      <c r="B59" s="55" t="s">
        <v>26</v>
      </c>
      <c r="C59" s="46"/>
      <c r="D59" s="77">
        <f>C57+C58</f>
        <v>179500</v>
      </c>
      <c r="E59" s="56"/>
    </row>
    <row r="60" spans="2:5" ht="19.2" thickTop="1" thickBot="1" x14ac:dyDescent="0.4">
      <c r="B60" s="60" t="s">
        <v>66</v>
      </c>
      <c r="C60" s="61"/>
      <c r="D60" s="61"/>
      <c r="E60" s="76">
        <f>D59</f>
        <v>179500</v>
      </c>
    </row>
    <row r="61" spans="2:5" ht="71.400000000000006" thickTop="1" thickBot="1" x14ac:dyDescent="0.5">
      <c r="B61" s="48" t="s">
        <v>65</v>
      </c>
      <c r="C61" s="63"/>
      <c r="D61" s="63"/>
      <c r="E61" s="63"/>
    </row>
    <row r="62" spans="2:5" ht="15.6" thickTop="1" thickBot="1" x14ac:dyDescent="0.35">
      <c r="B62" s="52" t="s">
        <v>10</v>
      </c>
      <c r="C62" s="75">
        <f>F30</f>
        <v>631660</v>
      </c>
      <c r="D62" s="66"/>
      <c r="E62" s="66"/>
    </row>
    <row r="63" spans="2:5" ht="19.2" thickTop="1" thickBot="1" x14ac:dyDescent="0.4">
      <c r="B63" s="60" t="s">
        <v>58</v>
      </c>
      <c r="C63" s="70"/>
      <c r="D63" s="61"/>
      <c r="E63" s="71">
        <f>C62</f>
        <v>631660</v>
      </c>
    </row>
    <row r="64" spans="2:5" ht="15" thickTop="1" x14ac:dyDescent="0.3">
      <c r="C64"/>
      <c r="D64"/>
      <c r="E64"/>
    </row>
    <row r="65" spans="2:5" ht="72" x14ac:dyDescent="0.35">
      <c r="B65" s="72" t="s">
        <v>67</v>
      </c>
      <c r="C65" s="47"/>
      <c r="D65" s="47"/>
      <c r="E65" s="73">
        <f>E63+E60</f>
        <v>811160</v>
      </c>
    </row>
  </sheetData>
  <mergeCells count="1">
    <mergeCell ref="C12: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COMPARATIVO </vt:lpstr>
      <vt:lpstr>PROFORMA </vt:lpstr>
      <vt:lpstr>CONSOLIDADO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Credito y cobranza .</dc:creator>
  <cp:lastModifiedBy>Credito y cobranza .</cp:lastModifiedBy>
  <dcterms:created xsi:type="dcterms:W3CDTF">2025-05-11T01:29:04Z</dcterms:created>
  <dcterms:modified xsi:type="dcterms:W3CDTF">2025-05-11T03:24:36Z</dcterms:modified>
</cp:coreProperties>
</file>