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stos" sheetId="1" r:id="rId4"/>
    <sheet state="visible" name="IA" sheetId="2" r:id="rId5"/>
  </sheets>
  <definedNames/>
  <calcPr/>
  <extLst>
    <ext uri="GoogleSheetsCustomDataVersion2">
      <go:sheetsCustomData xmlns:go="http://customooxmlschemas.google.com/" r:id="rId6" roundtripDataChecksum="Jn5jstshMuHL2XyLlhh68jfNkI6aQA4cqrjTIoL5ZVY="/>
    </ext>
  </extLst>
</workbook>
</file>

<file path=xl/sharedStrings.xml><?xml version="1.0" encoding="utf-8"?>
<sst xmlns="http://schemas.openxmlformats.org/spreadsheetml/2006/main" count="62" uniqueCount="48">
  <si>
    <t>Índice de efectividad en bolsas de empleo</t>
  </si>
  <si>
    <t>Puesto</t>
  </si>
  <si>
    <t>Ayudante General</t>
  </si>
  <si>
    <t>Zona</t>
  </si>
  <si>
    <t>Tlalnepantla, Atizapan,Izcalli, Cuatitlan,Tultitlan</t>
  </si>
  <si>
    <t>CV recibidos</t>
  </si>
  <si>
    <t>Días naturales</t>
  </si>
  <si>
    <t>CVs Recibidos vs Viables</t>
  </si>
  <si>
    <t>Recibidos</t>
  </si>
  <si>
    <t>Viables</t>
  </si>
  <si>
    <t xml:space="preserve">Efectividad del Reclutamiento </t>
  </si>
  <si>
    <t>Mayor volumen</t>
  </si>
  <si>
    <t>Slack</t>
  </si>
  <si>
    <t>Facebook</t>
  </si>
  <si>
    <t>Indeed</t>
  </si>
  <si>
    <t>Sindicato</t>
  </si>
  <si>
    <t>Recomendaciones</t>
  </si>
  <si>
    <t>Total</t>
  </si>
  <si>
    <t>CVs Únicos</t>
  </si>
  <si>
    <t>Repetidos</t>
  </si>
  <si>
    <t>Únicos</t>
  </si>
  <si>
    <t>Whatsapp</t>
  </si>
  <si>
    <t>Costo promedio del período</t>
  </si>
  <si>
    <t>Costo promedio</t>
  </si>
  <si>
    <t>Porcentaje</t>
  </si>
  <si>
    <t>Mayor precio</t>
  </si>
  <si>
    <t>Total General</t>
  </si>
  <si>
    <t>Índice de absentismo (IA)</t>
  </si>
  <si>
    <t>Empresa</t>
  </si>
  <si>
    <t>IA=</t>
  </si>
  <si>
    <t>Faltas injustificadas/Total asistencias del período *100</t>
  </si>
  <si>
    <t>HC</t>
  </si>
  <si>
    <t>Mes</t>
  </si>
  <si>
    <t>Enero</t>
  </si>
  <si>
    <t>Rango:</t>
  </si>
  <si>
    <t>Fecha Inicio</t>
  </si>
  <si>
    <t>Fecha Final</t>
  </si>
  <si>
    <t>Colaboradores al inicio del periodo</t>
  </si>
  <si>
    <t>Colaboradores al final del periodo</t>
  </si>
  <si>
    <t>Colaboradores promedio del periodo</t>
  </si>
  <si>
    <t>Días laborables</t>
  </si>
  <si>
    <t>Total asistencia</t>
  </si>
  <si>
    <t>Permisos sin goce</t>
  </si>
  <si>
    <t>Incapacidades</t>
  </si>
  <si>
    <t>Vacaciones</t>
  </si>
  <si>
    <t>Asistencias reales</t>
  </si>
  <si>
    <t>Faltas injustificadas</t>
  </si>
  <si>
    <t>Límite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</si>
</sst>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;[Red]\-&quot;$&quot;#,##0.00"/>
  </numFmts>
  <fonts count="18">
    <font>
      <sz val="11.0"/>
      <color theme="1"/>
      <name val="Calibri"/>
      <scheme val="minor"/>
    </font>
    <font>
      <sz val="12.0"/>
      <color theme="1"/>
      <name val="Biome"/>
    </font>
    <font>
      <sz val="16.0"/>
      <color theme="0"/>
      <name val="Biome"/>
    </font>
    <font>
      <b/>
      <sz val="16.0"/>
      <color theme="0"/>
      <name val="Biome"/>
    </font>
    <font>
      <b/>
      <sz val="12.0"/>
      <color theme="4"/>
      <name val="Biome"/>
    </font>
    <font>
      <sz val="12.0"/>
      <color theme="4"/>
      <name val="Biome"/>
    </font>
    <font>
      <sz val="12.0"/>
      <color theme="0"/>
      <name val="Biome"/>
    </font>
    <font>
      <sz val="12.0"/>
      <color theme="1"/>
      <name val="Noto Sans Symbols"/>
    </font>
    <font>
      <b/>
      <sz val="12.0"/>
      <color theme="0"/>
      <name val="Biome"/>
    </font>
    <font>
      <sz val="16.0"/>
      <color theme="1"/>
      <name val="Calibri"/>
    </font>
    <font>
      <sz val="16.0"/>
      <color theme="1"/>
      <name val="Biome"/>
    </font>
    <font>
      <sz val="16.0"/>
      <color theme="1"/>
      <name val="Noto Sans Symbols"/>
    </font>
    <font>
      <sz val="11.0"/>
      <color theme="1"/>
      <name val="Biome"/>
    </font>
    <font>
      <sz val="11.0"/>
      <color theme="0"/>
      <name val="Noto Sans Symbols"/>
    </font>
    <font>
      <b/>
      <sz val="14.0"/>
      <color theme="1"/>
      <name val="Biome"/>
    </font>
    <font>
      <b/>
      <sz val="12.0"/>
      <color theme="1"/>
      <name val="Biome"/>
    </font>
    <font>
      <b/>
      <sz val="11.0"/>
      <color theme="1"/>
      <name val="Biome"/>
    </font>
    <font>
      <sz val="20.0"/>
      <color theme="1"/>
      <name val="Noto Sans Symbols"/>
    </font>
  </fonts>
  <fills count="9">
    <fill>
      <patternFill patternType="none"/>
    </fill>
    <fill>
      <patternFill patternType="lightGray"/>
    </fill>
    <fill>
      <patternFill patternType="solid">
        <fgColor rgb="FF1F3864"/>
        <bgColor rgb="FF1F3864"/>
      </patternFill>
    </fill>
    <fill>
      <patternFill patternType="solid">
        <fgColor rgb="FFD9E2F3"/>
        <bgColor rgb="FFD9E2F3"/>
      </patternFill>
    </fill>
    <fill>
      <patternFill patternType="solid">
        <fgColor rgb="FFE2EFD9"/>
        <bgColor rgb="FFE2EFD9"/>
      </patternFill>
    </fill>
    <fill>
      <patternFill patternType="solid">
        <fgColor rgb="FF2F5496"/>
        <bgColor rgb="FF2F5496"/>
      </patternFill>
    </fill>
    <fill>
      <patternFill patternType="solid">
        <fgColor rgb="FFB4C6E7"/>
        <bgColor rgb="FFB4C6E7"/>
      </patternFill>
    </fill>
    <fill>
      <patternFill patternType="solid">
        <fgColor rgb="FF00B050"/>
        <bgColor rgb="FF00B050"/>
      </patternFill>
    </fill>
    <fill>
      <patternFill patternType="solid">
        <fgColor rgb="FF8496B0"/>
        <bgColor rgb="FF8496B0"/>
      </patternFill>
    </fill>
  </fills>
  <borders count="8">
    <border/>
    <border>
      <left/>
      <right/>
      <top/>
      <bottom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</border>
    <border>
      <left style="thin">
        <color rgb="FFD8D8D8"/>
      </left>
      <right style="thin">
        <color rgb="FFD8D8D8"/>
      </right>
      <top/>
      <bottom style="thin">
        <color rgb="FFD8D8D8"/>
      </bottom>
    </border>
    <border>
      <left style="thin">
        <color rgb="FFD8D8D8"/>
      </left>
      <right style="thin">
        <color rgb="FFD8D8D8"/>
      </right>
      <bottom style="thin">
        <color rgb="FFD8D8D8"/>
      </bottom>
    </border>
    <border>
      <left style="thin">
        <color rgb="FFD8D8D8"/>
      </left>
      <right style="thin">
        <color rgb="FFD8D8D8"/>
      </right>
      <top style="thin">
        <color rgb="FFD8D8D8"/>
      </top>
      <bottom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Border="1" applyFill="1" applyFont="1"/>
    <xf borderId="1" fillId="2" fontId="3" numFmtId="0" xfId="0" applyBorder="1" applyFont="1"/>
    <xf borderId="0" fillId="0" fontId="4" numFmtId="0" xfId="0" applyFont="1"/>
    <xf borderId="2" fillId="3" fontId="5" numFmtId="0" xfId="0" applyBorder="1" applyFill="1" applyFont="1"/>
    <xf borderId="2" fillId="4" fontId="1" numFmtId="0" xfId="0" applyAlignment="1" applyBorder="1" applyFill="1" applyFont="1">
      <alignment horizontal="left"/>
    </xf>
    <xf borderId="0" fillId="0" fontId="5" numFmtId="0" xfId="0" applyFont="1"/>
    <xf borderId="3" fillId="5" fontId="6" numFmtId="0" xfId="0" applyAlignment="1" applyBorder="1" applyFill="1" applyFont="1">
      <alignment horizontal="center"/>
    </xf>
    <xf borderId="0" fillId="0" fontId="1" numFmtId="0" xfId="0" applyAlignment="1" applyFont="1">
      <alignment horizontal="center"/>
    </xf>
    <xf borderId="3" fillId="5" fontId="6" numFmtId="0" xfId="0" applyAlignment="1" applyBorder="1" applyFont="1">
      <alignment horizontal="left"/>
    </xf>
    <xf borderId="4" fillId="5" fontId="6" numFmtId="0" xfId="0" applyAlignment="1" applyBorder="1" applyFont="1">
      <alignment horizontal="left" readingOrder="0"/>
    </xf>
    <xf borderId="4" fillId="4" fontId="1" numFmtId="0" xfId="0" applyAlignment="1" applyBorder="1" applyFont="1">
      <alignment horizontal="center"/>
    </xf>
    <xf borderId="5" fillId="0" fontId="1" numFmtId="10" xfId="0" applyAlignment="1" applyBorder="1" applyFont="1" applyNumberFormat="1">
      <alignment horizontal="center"/>
    </xf>
    <xf borderId="6" fillId="6" fontId="6" numFmtId="0" xfId="0" applyAlignment="1" applyBorder="1" applyFill="1" applyFont="1">
      <alignment horizontal="left"/>
    </xf>
    <xf borderId="6" fillId="6" fontId="6" numFmtId="10" xfId="0" applyAlignment="1" applyBorder="1" applyFont="1" applyNumberFormat="1">
      <alignment horizontal="center"/>
    </xf>
    <xf borderId="3" fillId="4" fontId="1" numFmtId="0" xfId="0" applyAlignment="1" applyBorder="1" applyFont="1">
      <alignment horizontal="center"/>
    </xf>
    <xf borderId="3" fillId="0" fontId="1" numFmtId="10" xfId="0" applyAlignment="1" applyBorder="1" applyFont="1" applyNumberFormat="1">
      <alignment horizontal="center"/>
    </xf>
    <xf borderId="6" fillId="6" fontId="6" numFmtId="0" xfId="0" applyBorder="1" applyFont="1"/>
    <xf borderId="6" fillId="6" fontId="6" numFmtId="0" xfId="0" applyAlignment="1" applyBorder="1" applyFont="1">
      <alignment horizontal="center"/>
    </xf>
    <xf borderId="0" fillId="0" fontId="1" numFmtId="10" xfId="0" applyAlignment="1" applyFont="1" applyNumberFormat="1">
      <alignment horizontal="center"/>
    </xf>
    <xf borderId="6" fillId="5" fontId="6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0" fillId="0" fontId="7" numFmtId="0" xfId="0" applyAlignment="1" applyFont="1">
      <alignment horizontal="center"/>
    </xf>
    <xf borderId="3" fillId="7" fontId="8" numFmtId="0" xfId="0" applyAlignment="1" applyBorder="1" applyFill="1" applyFont="1">
      <alignment horizontal="center"/>
    </xf>
    <xf borderId="3" fillId="4" fontId="1" numFmtId="164" xfId="0" applyAlignment="1" applyBorder="1" applyFont="1" applyNumberFormat="1">
      <alignment horizontal="center"/>
    </xf>
    <xf borderId="6" fillId="6" fontId="6" numFmtId="164" xfId="0" applyAlignment="1" applyBorder="1" applyFont="1" applyNumberFormat="1">
      <alignment horizontal="center"/>
    </xf>
    <xf borderId="3" fillId="6" fontId="1" numFmtId="0" xfId="0" applyBorder="1" applyFont="1"/>
    <xf borderId="3" fillId="0" fontId="1" numFmtId="164" xfId="0" applyAlignment="1" applyBorder="1" applyFont="1" applyNumberFormat="1">
      <alignment horizontal="center"/>
    </xf>
    <xf borderId="3" fillId="0" fontId="1" numFmtId="0" xfId="0" applyBorder="1" applyFont="1"/>
    <xf borderId="0" fillId="0" fontId="9" numFmtId="0" xfId="0" applyFont="1"/>
    <xf borderId="0" fillId="0" fontId="3" numFmtId="0" xfId="0" applyFont="1"/>
    <xf borderId="0" fillId="0" fontId="10" numFmtId="0" xfId="0" applyFont="1"/>
    <xf borderId="0" fillId="0" fontId="11" numFmtId="0" xfId="0" applyFont="1"/>
    <xf borderId="0" fillId="0" fontId="12" numFmtId="0" xfId="0" applyFont="1"/>
    <xf borderId="0" fillId="0" fontId="13" numFmtId="0" xfId="0" applyFont="1"/>
    <xf borderId="7" fillId="8" fontId="8" numFmtId="0" xfId="0" applyAlignment="1" applyBorder="1" applyFill="1" applyFont="1">
      <alignment vertical="center"/>
    </xf>
    <xf borderId="1" fillId="4" fontId="12" numFmtId="0" xfId="0" applyAlignment="1" applyBorder="1" applyFont="1">
      <alignment horizontal="right"/>
    </xf>
    <xf borderId="0" fillId="0" fontId="14" numFmtId="0" xfId="0" applyAlignment="1" applyFont="1">
      <alignment horizontal="center"/>
    </xf>
    <xf borderId="0" fillId="0" fontId="15" numFmtId="10" xfId="0" applyAlignment="1" applyFont="1" applyNumberFormat="1">
      <alignment horizontal="center"/>
    </xf>
    <xf borderId="0" fillId="0" fontId="16" numFmtId="0" xfId="0" applyFont="1"/>
    <xf borderId="0" fillId="0" fontId="10" numFmtId="0" xfId="0" applyAlignment="1" applyFont="1">
      <alignment horizontal="center"/>
    </xf>
    <xf borderId="1" fillId="4" fontId="12" numFmtId="14" xfId="0" applyAlignment="1" applyBorder="1" applyFont="1" applyNumberFormat="1">
      <alignment horizontal="right"/>
    </xf>
    <xf borderId="0" fillId="0" fontId="17" numFmtId="0" xfId="0" applyAlignment="1" applyFont="1">
      <alignment horizontal="center"/>
    </xf>
    <xf borderId="7" fillId="8" fontId="8" numFmtId="0" xfId="0" applyAlignment="1" applyBorder="1" applyFont="1">
      <alignment shrinkToFit="0" vertical="center" wrapText="1"/>
    </xf>
    <xf borderId="0" fillId="0" fontId="12" numFmtId="0" xfId="0" applyAlignment="1" applyFont="1">
      <alignment horizontal="right"/>
    </xf>
    <xf borderId="0" fillId="0" fontId="12" numFmtId="1" xfId="0" applyAlignment="1" applyFont="1" applyNumberFormat="1">
      <alignment horizontal="right"/>
    </xf>
    <xf borderId="1" fillId="4" fontId="12" numFmtId="10" xfId="0" applyAlignment="1" applyBorder="1" applyFont="1" applyNumberFormat="1">
      <alignment horizontal="right"/>
    </xf>
  </cellXfs>
  <cellStyles count="1">
    <cellStyle xfId="0" name="Normal" builtinId="0"/>
  </cellStyles>
  <dxfs count="5">
    <dxf>
      <font/>
      <fill>
        <patternFill patternType="solid">
          <fgColor rgb="FFAEABAB"/>
          <bgColor rgb="FFAEABAB"/>
        </patternFill>
      </fill>
      <border/>
    </dxf>
    <dxf>
      <font/>
      <fill>
        <patternFill patternType="solid">
          <fgColor rgb="FF7F7F7F"/>
          <bgColor rgb="FF7F7F7F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57"/>
    <col customWidth="1" min="2" max="2" width="34.0"/>
    <col customWidth="1" min="3" max="3" width="58.57"/>
    <col customWidth="1" min="4" max="4" width="16.0"/>
    <col customWidth="1" min="5" max="5" width="37.43"/>
    <col customWidth="1" min="6" max="8" width="4.43"/>
    <col customWidth="1" min="9" max="9" width="27.43"/>
    <col customWidth="1" min="10" max="10" width="17.71"/>
    <col customWidth="1" min="11" max="13" width="11.43"/>
    <col customWidth="1" min="14" max="14" width="54.29"/>
    <col customWidth="1" min="15" max="26" width="11.43"/>
  </cols>
  <sheetData>
    <row r="1">
      <c r="A1" s="1"/>
      <c r="B1" s="2" t="s">
        <v>0</v>
      </c>
      <c r="C1" s="3"/>
      <c r="D1" s="3"/>
      <c r="E1" s="3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 t="s">
        <v>1</v>
      </c>
      <c r="C3" s="6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5" t="s">
        <v>3</v>
      </c>
      <c r="C4" s="6" t="s">
        <v>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5" t="s">
        <v>5</v>
      </c>
      <c r="C5" s="6">
        <v>25.0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5" t="s">
        <v>6</v>
      </c>
      <c r="C6" s="6">
        <v>7.0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7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7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 t="s">
        <v>7</v>
      </c>
      <c r="C9" s="1"/>
      <c r="D9" s="1"/>
      <c r="E9" s="1"/>
      <c r="F9" s="1"/>
      <c r="G9" s="1"/>
      <c r="H9" s="1"/>
      <c r="I9" s="4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8" t="s">
        <v>8</v>
      </c>
      <c r="D11" s="8" t="s">
        <v>9</v>
      </c>
      <c r="E11" s="8" t="s">
        <v>10</v>
      </c>
      <c r="F11" s="9"/>
      <c r="G11" s="1"/>
      <c r="H11" s="1"/>
      <c r="I11" s="10" t="s">
        <v>11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1" t="s">
        <v>12</v>
      </c>
      <c r="C12" s="12">
        <v>2.0</v>
      </c>
      <c r="D12" s="12">
        <v>1.0</v>
      </c>
      <c r="E12" s="13">
        <f t="shared" ref="E12:E17" si="1">D12/C12</f>
        <v>0.5</v>
      </c>
      <c r="F12" s="1"/>
      <c r="G12" s="1"/>
      <c r="H12" s="1"/>
      <c r="I12" s="14" t="s">
        <v>13</v>
      </c>
      <c r="J12" s="15">
        <v>0.4444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0" t="s">
        <v>13</v>
      </c>
      <c r="C13" s="16">
        <v>9.0</v>
      </c>
      <c r="D13" s="16">
        <v>4.0</v>
      </c>
      <c r="E13" s="17">
        <f t="shared" si="1"/>
        <v>0.4444444444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0" t="s">
        <v>14</v>
      </c>
      <c r="C14" s="16">
        <v>2.0</v>
      </c>
      <c r="D14" s="16">
        <v>0.0</v>
      </c>
      <c r="E14" s="17">
        <f t="shared" si="1"/>
        <v>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0" t="s">
        <v>15</v>
      </c>
      <c r="C15" s="16">
        <v>2.0</v>
      </c>
      <c r="D15" s="16">
        <v>0.0</v>
      </c>
      <c r="E15" s="17">
        <f t="shared" si="1"/>
        <v>0</v>
      </c>
      <c r="F15" s="9"/>
      <c r="G15" s="9"/>
      <c r="H15" s="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0" t="s">
        <v>16</v>
      </c>
      <c r="C16" s="16">
        <v>5.0</v>
      </c>
      <c r="D16" s="16">
        <v>1.0</v>
      </c>
      <c r="E16" s="17">
        <f t="shared" si="1"/>
        <v>0.2</v>
      </c>
      <c r="F16" s="9"/>
      <c r="G16" s="9"/>
      <c r="H16" s="9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8" t="s">
        <v>17</v>
      </c>
      <c r="C17" s="19">
        <f t="shared" ref="C17:D17" si="2">SUM(C12:C16)</f>
        <v>20</v>
      </c>
      <c r="D17" s="19">
        <f t="shared" si="2"/>
        <v>6</v>
      </c>
      <c r="E17" s="15">
        <f t="shared" si="1"/>
        <v>0.3</v>
      </c>
      <c r="F17" s="9"/>
      <c r="G17" s="9"/>
      <c r="H17" s="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9"/>
      <c r="D18" s="9"/>
      <c r="E18" s="20"/>
      <c r="F18" s="9"/>
      <c r="G18" s="9"/>
      <c r="H18" s="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9"/>
      <c r="E19" s="9"/>
      <c r="F19" s="9"/>
      <c r="G19" s="9"/>
      <c r="H19" s="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7" t="s">
        <v>18</v>
      </c>
      <c r="C20" s="1"/>
      <c r="D20" s="9"/>
      <c r="E20" s="9"/>
      <c r="F20" s="9"/>
      <c r="G20" s="9"/>
      <c r="H20" s="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21" t="s">
        <v>9</v>
      </c>
      <c r="D22" s="21" t="s">
        <v>19</v>
      </c>
      <c r="E22" s="21" t="s">
        <v>20</v>
      </c>
      <c r="F22" s="1"/>
      <c r="G22" s="1"/>
      <c r="H22" s="1"/>
      <c r="I22" s="10" t="s">
        <v>20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1" t="s">
        <v>12</v>
      </c>
      <c r="C23" s="16">
        <v>2.0</v>
      </c>
      <c r="D23" s="16">
        <v>0.0</v>
      </c>
      <c r="E23" s="22">
        <v>45.0</v>
      </c>
      <c r="F23" s="1"/>
      <c r="G23" s="1"/>
      <c r="H23" s="1"/>
      <c r="I23" s="14" t="str">
        <f t="array" ref="I23">INDEX(B22:E27,MATCH(J23,D22:D27,0),1)</f>
        <v>Indeed</v>
      </c>
      <c r="J23" s="19">
        <f>MAX(D23:D27)</f>
        <v>10</v>
      </c>
      <c r="K23" s="1"/>
      <c r="L23" s="1"/>
      <c r="M23" s="1"/>
      <c r="N23" s="23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0" t="s">
        <v>13</v>
      </c>
      <c r="C24" s="16">
        <f t="shared" ref="C24:C27" si="3">D13</f>
        <v>4</v>
      </c>
      <c r="D24" s="16">
        <v>5.0</v>
      </c>
      <c r="E24" s="22">
        <f t="shared" ref="E24:E27" si="4">E23-D24</f>
        <v>40</v>
      </c>
      <c r="F24" s="1"/>
      <c r="G24" s="1"/>
      <c r="H24" s="1"/>
      <c r="I24" s="1"/>
      <c r="J24" s="1"/>
      <c r="K24" s="1"/>
      <c r="L24" s="1"/>
      <c r="M24" s="1"/>
      <c r="N24" s="23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0" t="s">
        <v>14</v>
      </c>
      <c r="C25" s="16">
        <f t="shared" si="3"/>
        <v>0</v>
      </c>
      <c r="D25" s="16">
        <v>10.0</v>
      </c>
      <c r="E25" s="22">
        <f t="shared" si="4"/>
        <v>30</v>
      </c>
      <c r="F25" s="1"/>
      <c r="G25" s="1"/>
      <c r="H25" s="1"/>
      <c r="I25" s="1"/>
      <c r="J25" s="1"/>
      <c r="K25" s="1"/>
      <c r="L25" s="1"/>
      <c r="M25" s="1"/>
      <c r="N25" s="23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0" t="s">
        <v>15</v>
      </c>
      <c r="C26" s="16">
        <f t="shared" si="3"/>
        <v>0</v>
      </c>
      <c r="D26" s="16">
        <v>5.0</v>
      </c>
      <c r="E26" s="22">
        <f t="shared" si="4"/>
        <v>25</v>
      </c>
      <c r="F26" s="1"/>
      <c r="G26" s="1"/>
      <c r="H26" s="1"/>
      <c r="I26" s="1"/>
      <c r="J26" s="1"/>
      <c r="K26" s="1"/>
      <c r="L26" s="1"/>
      <c r="M26" s="1"/>
      <c r="N26" s="23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0" t="s">
        <v>21</v>
      </c>
      <c r="C27" s="16">
        <f t="shared" si="3"/>
        <v>1</v>
      </c>
      <c r="D27" s="16">
        <v>2.0</v>
      </c>
      <c r="E27" s="24">
        <f t="shared" si="4"/>
        <v>23</v>
      </c>
      <c r="F27" s="1"/>
      <c r="G27" s="1"/>
      <c r="H27" s="1"/>
      <c r="I27" s="1"/>
      <c r="J27" s="1"/>
      <c r="K27" s="1"/>
      <c r="L27" s="1"/>
      <c r="M27" s="1"/>
      <c r="N27" s="23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23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23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7" t="s">
        <v>22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23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23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21" t="s">
        <v>23</v>
      </c>
      <c r="D32" s="21" t="s">
        <v>24</v>
      </c>
      <c r="E32" s="1"/>
      <c r="F32" s="1"/>
      <c r="G32" s="1"/>
      <c r="H32" s="1"/>
      <c r="I32" s="10" t="s">
        <v>25</v>
      </c>
      <c r="J32" s="1"/>
      <c r="K32" s="1"/>
      <c r="L32" s="1"/>
      <c r="M32" s="1"/>
      <c r="N32" s="23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1" t="s">
        <v>12</v>
      </c>
      <c r="C33" s="25">
        <v>500.0</v>
      </c>
      <c r="D33" s="17">
        <f t="shared" ref="D33:D37" si="5">C33/$C$38</f>
        <v>0.4347826087</v>
      </c>
      <c r="E33" s="1"/>
      <c r="F33" s="1"/>
      <c r="G33" s="1"/>
      <c r="H33" s="1"/>
      <c r="I33" s="14" t="str">
        <f t="array" ref="I33">INDEX(B32:C37,MATCH(J33,C32:C37,0),1)</f>
        <v>Slack</v>
      </c>
      <c r="J33" s="26">
        <f>MAX(C33:C37)</f>
        <v>500</v>
      </c>
      <c r="K33" s="1"/>
      <c r="L33" s="1"/>
      <c r="M33" s="1"/>
      <c r="N33" s="23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0" t="s">
        <v>13</v>
      </c>
      <c r="C34" s="25">
        <v>300.0</v>
      </c>
      <c r="D34" s="17">
        <f t="shared" si="5"/>
        <v>0.2608695652</v>
      </c>
      <c r="E34" s="1"/>
      <c r="F34" s="1"/>
      <c r="G34" s="1"/>
      <c r="H34" s="1"/>
      <c r="I34" s="1"/>
      <c r="J34" s="1"/>
      <c r="K34" s="1"/>
      <c r="L34" s="1"/>
      <c r="M34" s="1"/>
      <c r="N34" s="23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0" t="s">
        <v>14</v>
      </c>
      <c r="C35" s="25">
        <v>200.0</v>
      </c>
      <c r="D35" s="17">
        <f t="shared" si="5"/>
        <v>0.1739130435</v>
      </c>
      <c r="E35" s="1"/>
      <c r="F35" s="1"/>
      <c r="G35" s="1"/>
      <c r="H35" s="1"/>
      <c r="I35" s="1"/>
      <c r="J35" s="1"/>
      <c r="K35" s="1"/>
      <c r="L35" s="1"/>
      <c r="M35" s="1"/>
      <c r="N35" s="23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0" t="s">
        <v>15</v>
      </c>
      <c r="C36" s="25">
        <v>0.0</v>
      </c>
      <c r="D36" s="17">
        <f t="shared" si="5"/>
        <v>0</v>
      </c>
      <c r="E36" s="1"/>
      <c r="F36" s="1"/>
      <c r="G36" s="1"/>
      <c r="H36" s="1"/>
      <c r="I36" s="1"/>
      <c r="J36" s="1"/>
      <c r="K36" s="1"/>
      <c r="L36" s="1"/>
      <c r="M36" s="1"/>
      <c r="N36" s="23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0" t="s">
        <v>21</v>
      </c>
      <c r="C37" s="25">
        <v>150.0</v>
      </c>
      <c r="D37" s="17">
        <f t="shared" si="5"/>
        <v>0.1304347826</v>
      </c>
      <c r="E37" s="1"/>
      <c r="F37" s="1"/>
      <c r="G37" s="1"/>
      <c r="H37" s="1"/>
      <c r="I37" s="1"/>
      <c r="J37" s="1"/>
      <c r="K37" s="1"/>
      <c r="L37" s="1"/>
      <c r="M37" s="1"/>
      <c r="N37" s="23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7" t="s">
        <v>26</v>
      </c>
      <c r="C38" s="28">
        <f>SUM(C33:C37)</f>
        <v>1150</v>
      </c>
      <c r="D38" s="2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D19:G20 F15:H16 F17:G18">
    <cfRule type="cellIs" dxfId="0" priority="1" operator="between">
      <formula>20</formula>
      <formula>28</formula>
    </cfRule>
  </conditionalFormatting>
  <conditionalFormatting sqref="D19:G20 F15:H16 F17:G18">
    <cfRule type="cellIs" dxfId="1" priority="2" operator="between">
      <formula>10</formula>
      <formula>19</formula>
    </cfRule>
  </conditionalFormatting>
  <conditionalFormatting sqref="D19:G20 F15:H16 F17:G18">
    <cfRule type="cellIs" dxfId="2" priority="3" operator="between">
      <formula>1</formula>
      <formula>9</formula>
    </cfRule>
  </conditionalFormatting>
  <conditionalFormatting sqref="D33:D37">
    <cfRule type="cellIs" dxfId="0" priority="4" operator="between">
      <formula>20</formula>
      <formula>28</formula>
    </cfRule>
  </conditionalFormatting>
  <conditionalFormatting sqref="D33:D37">
    <cfRule type="cellIs" dxfId="1" priority="5" operator="between">
      <formula>10</formula>
      <formula>19</formula>
    </cfRule>
  </conditionalFormatting>
  <conditionalFormatting sqref="D33:D37">
    <cfRule type="cellIs" dxfId="2" priority="6" operator="between">
      <formula>1</formula>
      <formula>9</formula>
    </cfRule>
  </conditionalFormatting>
  <conditionalFormatting sqref="H17:H20">
    <cfRule type="cellIs" dxfId="0" priority="7" operator="between">
      <formula>20</formula>
      <formula>28</formula>
    </cfRule>
  </conditionalFormatting>
  <conditionalFormatting sqref="H17:H20">
    <cfRule type="cellIs" dxfId="1" priority="8" operator="between">
      <formula>10</formula>
      <formula>19</formula>
    </cfRule>
  </conditionalFormatting>
  <conditionalFormatting sqref="H17:H20">
    <cfRule type="cellIs" dxfId="2" priority="9" operator="between">
      <formula>1</formula>
      <formula>9</formula>
    </cfRule>
  </conditionalFormatting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2" width="30.29"/>
    <col customWidth="1" min="3" max="3" width="14.14"/>
    <col customWidth="1" min="4" max="6" width="10.71"/>
    <col customWidth="1" min="7" max="7" width="54.29"/>
    <col customWidth="1" min="8" max="26" width="10.71"/>
  </cols>
  <sheetData>
    <row r="1">
      <c r="A1" s="30"/>
      <c r="B1" s="3" t="s">
        <v>27</v>
      </c>
      <c r="C1" s="3"/>
      <c r="D1" s="31"/>
      <c r="E1" s="31"/>
      <c r="F1" s="32"/>
      <c r="G1" s="33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>
      <c r="B2" s="34"/>
      <c r="C2" s="34"/>
      <c r="D2" s="34"/>
      <c r="E2" s="34"/>
      <c r="F2" s="34"/>
      <c r="G2" s="35"/>
    </row>
    <row r="3">
      <c r="B3" s="36" t="s">
        <v>28</v>
      </c>
      <c r="C3" s="37" t="s">
        <v>28</v>
      </c>
      <c r="D3" s="34"/>
      <c r="E3" s="34"/>
      <c r="F3" s="38" t="s">
        <v>29</v>
      </c>
      <c r="G3" s="1" t="s">
        <v>30</v>
      </c>
    </row>
    <row r="4">
      <c r="B4" s="36" t="s">
        <v>31</v>
      </c>
      <c r="C4" s="37">
        <v>250.0</v>
      </c>
      <c r="D4" s="34"/>
      <c r="E4" s="34"/>
      <c r="F4" s="38" t="s">
        <v>29</v>
      </c>
      <c r="G4" s="39">
        <f>C17/C16</f>
        <v>0.008223684211</v>
      </c>
    </row>
    <row r="5">
      <c r="B5" s="36" t="s">
        <v>32</v>
      </c>
      <c r="C5" s="37" t="s">
        <v>33</v>
      </c>
      <c r="D5" s="40"/>
      <c r="E5" s="40"/>
      <c r="F5" s="41" t="s">
        <v>34</v>
      </c>
      <c r="G5" s="41" t="str">
        <f>IF(G4&lt;=C18,"Dentro del Rango","Fuera de Rango")</f>
        <v>Dentro del Rango</v>
      </c>
    </row>
    <row r="6">
      <c r="B6" s="36" t="s">
        <v>35</v>
      </c>
      <c r="C6" s="42">
        <v>44198.0</v>
      </c>
      <c r="D6" s="34"/>
      <c r="E6" s="34"/>
      <c r="F6" s="34"/>
      <c r="G6" s="34"/>
    </row>
    <row r="7">
      <c r="B7" s="36" t="s">
        <v>36</v>
      </c>
      <c r="C7" s="42">
        <v>44227.0</v>
      </c>
      <c r="D7" s="34"/>
      <c r="E7" s="34"/>
      <c r="F7" s="34"/>
      <c r="G7" s="43"/>
    </row>
    <row r="8">
      <c r="B8" s="44" t="s">
        <v>37</v>
      </c>
      <c r="C8" s="37">
        <v>250.0</v>
      </c>
      <c r="D8" s="34"/>
      <c r="E8" s="34"/>
      <c r="F8" s="34"/>
      <c r="G8" s="43"/>
    </row>
    <row r="9">
      <c r="B9" s="44" t="s">
        <v>38</v>
      </c>
      <c r="C9" s="37">
        <v>240.0</v>
      </c>
      <c r="D9" s="34"/>
      <c r="E9" s="34"/>
      <c r="F9" s="34"/>
      <c r="G9" s="43"/>
    </row>
    <row r="10" ht="40.5" customHeight="1">
      <c r="B10" s="44" t="s">
        <v>39</v>
      </c>
      <c r="C10" s="45">
        <f>(C8+C9)/2</f>
        <v>245</v>
      </c>
      <c r="D10" s="34"/>
      <c r="E10" s="34"/>
      <c r="F10" s="34"/>
      <c r="G10" s="43"/>
    </row>
    <row r="11" ht="36.75" customHeight="1">
      <c r="B11" s="36" t="s">
        <v>40</v>
      </c>
      <c r="C11" s="46">
        <f>_xlfn.NETWORKDAYS.INTL(C6,C7,11)</f>
        <v>25</v>
      </c>
      <c r="D11" s="34"/>
      <c r="E11" s="34"/>
      <c r="F11" s="34"/>
      <c r="G11" s="43"/>
    </row>
    <row r="12" ht="35.25" customHeight="1">
      <c r="B12" s="36" t="s">
        <v>41</v>
      </c>
      <c r="C12" s="45">
        <f>C10*C11</f>
        <v>6125</v>
      </c>
      <c r="D12" s="34"/>
      <c r="E12" s="34"/>
      <c r="F12" s="34"/>
      <c r="G12" s="43"/>
    </row>
    <row r="13" ht="39.0" customHeight="1">
      <c r="B13" s="36" t="s">
        <v>42</v>
      </c>
      <c r="C13" s="37">
        <v>5.0</v>
      </c>
      <c r="D13" s="34"/>
      <c r="E13" s="34"/>
      <c r="F13" s="34"/>
      <c r="G13" s="43"/>
    </row>
    <row r="14" ht="33.0" customHeight="1">
      <c r="B14" s="36" t="s">
        <v>43</v>
      </c>
      <c r="C14" s="37">
        <v>10.0</v>
      </c>
      <c r="D14" s="34"/>
      <c r="E14" s="34"/>
      <c r="F14" s="34"/>
      <c r="G14" s="43"/>
    </row>
    <row r="15">
      <c r="B15" s="36" t="s">
        <v>44</v>
      </c>
      <c r="C15" s="37">
        <v>30.0</v>
      </c>
      <c r="D15" s="34"/>
      <c r="E15" s="34"/>
      <c r="F15" s="34"/>
      <c r="G15" s="43"/>
    </row>
    <row r="16">
      <c r="B16" s="36" t="s">
        <v>45</v>
      </c>
      <c r="C16" s="45">
        <f>C12-(SUM(C13:C15))</f>
        <v>6080</v>
      </c>
      <c r="D16" s="34"/>
      <c r="E16" s="34"/>
      <c r="F16" s="34"/>
      <c r="G16" s="43"/>
    </row>
    <row r="17">
      <c r="B17" s="36" t="s">
        <v>46</v>
      </c>
      <c r="C17" s="37">
        <v>50.0</v>
      </c>
      <c r="D17" s="34"/>
      <c r="E17" s="34"/>
      <c r="F17" s="34"/>
      <c r="G17" s="43"/>
    </row>
    <row r="18">
      <c r="B18" s="36" t="s">
        <v>47</v>
      </c>
      <c r="C18" s="47">
        <v>0.01</v>
      </c>
      <c r="D18" s="34"/>
      <c r="E18" s="34"/>
      <c r="F18" s="34"/>
      <c r="G18" s="43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G5">
    <cfRule type="containsText" dxfId="3" priority="1" operator="containsText" text="Dentro del Rango">
      <formula>NOT(ISERROR(SEARCH(("Dentro del Rango"),(G5))))</formula>
    </cfRule>
  </conditionalFormatting>
  <conditionalFormatting sqref="G5">
    <cfRule type="containsText" dxfId="4" priority="2" operator="containsText" text="Fuera de Rango">
      <formula>NOT(ISERROR(SEARCH(("Fuera de Rango"),(G5))))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2021-01-28T05:06:29Z</dcterms:created>
  <dc:creator>Susan H.</dc:creator>
</cp:coreProperties>
</file>